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8550\CL 85 - CR 50\CL 85 - CR 50\"/>
    </mc:Choice>
  </mc:AlternateContent>
  <bookViews>
    <workbookView xWindow="240" yWindow="90" windowWidth="9135" windowHeight="4965" tabRatio="736" activeTab="3"/>
  </bookViews>
  <sheets>
    <sheet name="G-1" sheetId="4678" r:id="rId1"/>
    <sheet name="G-2" sheetId="4690" state="hidden" r:id="rId2"/>
    <sheet name="G-3" sheetId="4691" state="hidden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I32" i="4689" l="1"/>
  <c r="M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D5" i="4690" l="1"/>
  <c r="T25" i="4690" l="1"/>
  <c r="T24" i="4690"/>
  <c r="T23" i="4690"/>
  <c r="T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U24" i="4690" l="1"/>
  <c r="U13" i="4690"/>
  <c r="U15" i="4690"/>
  <c r="U17" i="4690"/>
  <c r="U20" i="4690"/>
  <c r="U22" i="4690"/>
  <c r="U23" i="4690"/>
  <c r="U25" i="4690"/>
  <c r="U19" i="4690"/>
  <c r="U21" i="4690"/>
  <c r="U16" i="4690"/>
  <c r="U18" i="4690"/>
  <c r="N21" i="4690"/>
  <c r="N20" i="4690"/>
  <c r="N19" i="4690"/>
  <c r="N15" i="4690"/>
  <c r="N17" i="4690"/>
  <c r="G21" i="4690"/>
  <c r="G17" i="4690"/>
  <c r="G19" i="4690"/>
  <c r="G18" i="4690"/>
  <c r="G20" i="4690"/>
  <c r="G16" i="4690"/>
  <c r="G13" i="4690"/>
  <c r="N16" i="4690"/>
  <c r="N18" i="4690"/>
  <c r="N14" i="4690"/>
  <c r="G15" i="4690"/>
  <c r="N13" i="4690"/>
  <c r="G14" i="4690"/>
  <c r="U14" i="4690"/>
  <c r="T25" i="4692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X25" i="4688" s="1"/>
  <c r="F18" i="4692"/>
  <c r="T17" i="4692"/>
  <c r="M17" i="4692"/>
  <c r="W25" i="4688" s="1"/>
  <c r="F17" i="4692"/>
  <c r="T16" i="4692"/>
  <c r="M16" i="4692"/>
  <c r="V25" i="4688" s="1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S25" i="4688" s="1"/>
  <c r="F13" i="4692"/>
  <c r="E25" i="4688" s="1"/>
  <c r="T12" i="4692"/>
  <c r="M12" i="4692"/>
  <c r="R25" i="4688" s="1"/>
  <c r="F12" i="4692"/>
  <c r="T11" i="4692"/>
  <c r="AE25" i="4688" s="1"/>
  <c r="M11" i="4692"/>
  <c r="Q25" i="4688" s="1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AS17" i="4688"/>
  <c r="AR17" i="4688"/>
  <c r="AQ17" i="4688"/>
  <c r="AP17" i="4688"/>
  <c r="AO17" i="4688"/>
  <c r="AA17" i="4688"/>
  <c r="M17" i="4688"/>
  <c r="AN17" i="4688"/>
  <c r="Z17" i="4688"/>
  <c r="L17" i="4688"/>
  <c r="AM17" i="4688"/>
  <c r="Y17" i="4688"/>
  <c r="K17" i="4688"/>
  <c r="AL17" i="4688"/>
  <c r="X17" i="4688"/>
  <c r="J17" i="4688"/>
  <c r="AK17" i="4688"/>
  <c r="W17" i="4688"/>
  <c r="I17" i="4688"/>
  <c r="AJ17" i="4688"/>
  <c r="V17" i="4688"/>
  <c r="H17" i="4688"/>
  <c r="AI17" i="4688"/>
  <c r="U17" i="4688"/>
  <c r="G17" i="4688"/>
  <c r="AH17" i="4688"/>
  <c r="T17" i="4688"/>
  <c r="F17" i="4688"/>
  <c r="AG17" i="4688"/>
  <c r="S17" i="4688"/>
  <c r="E17" i="4688"/>
  <c r="AF17" i="4688"/>
  <c r="R17" i="4688"/>
  <c r="D17" i="4688"/>
  <c r="AE17" i="4688"/>
  <c r="Q17" i="4688"/>
  <c r="C17" i="4688"/>
  <c r="AD17" i="4688"/>
  <c r="P17" i="4688"/>
  <c r="B17" i="4688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T24" i="4678"/>
  <c r="AR13" i="4688" s="1"/>
  <c r="T25" i="4678"/>
  <c r="AS13" i="4688" s="1"/>
  <c r="Q13" i="4688"/>
  <c r="R13" i="4688"/>
  <c r="S13" i="4688"/>
  <c r="T13" i="4688"/>
  <c r="U13" i="4688"/>
  <c r="V13" i="4688"/>
  <c r="W13" i="4688"/>
  <c r="X13" i="4688"/>
  <c r="Y13" i="4688"/>
  <c r="Z13" i="4688"/>
  <c r="AA13" i="4688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L13" i="4688" s="1"/>
  <c r="F21" i="4678"/>
  <c r="M13" i="4688" s="1"/>
  <c r="S29" i="4688" l="1"/>
  <c r="AR29" i="4688"/>
  <c r="AQ29" i="4688"/>
  <c r="AS29" i="4688"/>
  <c r="AA29" i="4688"/>
  <c r="T29" i="4688"/>
  <c r="R29" i="4688"/>
  <c r="X29" i="4688"/>
  <c r="Y29" i="4688"/>
  <c r="Z29" i="4688"/>
  <c r="Q29" i="4688"/>
  <c r="M29" i="4688"/>
  <c r="C29" i="4688"/>
  <c r="E29" i="4688"/>
  <c r="L29" i="4688"/>
  <c r="K29" i="4688"/>
  <c r="U26" i="4690"/>
  <c r="N26" i="4690"/>
  <c r="F18" i="4688"/>
  <c r="L18" i="4688"/>
  <c r="BU17" i="4688" s="1"/>
  <c r="H18" i="4688"/>
  <c r="J18" i="4688"/>
  <c r="BS17" i="4688" s="1"/>
  <c r="G26" i="4690"/>
  <c r="AH18" i="4688"/>
  <c r="AJ18" i="4688"/>
  <c r="AL18" i="4688"/>
  <c r="AN18" i="4688"/>
  <c r="AP18" i="4688"/>
  <c r="CZ17" i="4688" s="1"/>
  <c r="AR18" i="4688"/>
  <c r="DB17" i="4688" s="1"/>
  <c r="T18" i="4688"/>
  <c r="CC17" i="4688" s="1"/>
  <c r="G18" i="4688"/>
  <c r="V18" i="4688"/>
  <c r="CE17" i="4688" s="1"/>
  <c r="I18" i="4688"/>
  <c r="X18" i="4688"/>
  <c r="CG17" i="4688" s="1"/>
  <c r="K18" i="4688"/>
  <c r="BT17" i="4688" s="1"/>
  <c r="Z18" i="4688"/>
  <c r="CI17" i="4688" s="1"/>
  <c r="U25" i="4692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AM26" i="4688" s="1"/>
  <c r="U17" i="4692"/>
  <c r="AH25" i="4688"/>
  <c r="U15" i="4692"/>
  <c r="AF25" i="4688"/>
  <c r="U13" i="4692"/>
  <c r="AD25" i="4688"/>
  <c r="S26" i="4688"/>
  <c r="CB18" i="4688" s="1"/>
  <c r="T26" i="4688"/>
  <c r="CC18" i="4688" s="1"/>
  <c r="N14" i="4692"/>
  <c r="N16" i="4692"/>
  <c r="N18" i="4692"/>
  <c r="U25" i="4688"/>
  <c r="U26" i="4688" s="1"/>
  <c r="CD18" i="4688" s="1"/>
  <c r="Y26" i="4688"/>
  <c r="CH18" i="4688" s="1"/>
  <c r="N19" i="4692"/>
  <c r="N21" i="4692"/>
  <c r="Z26" i="4688"/>
  <c r="CI18" i="4688" s="1"/>
  <c r="N20" i="4692"/>
  <c r="AA26" i="4688"/>
  <c r="CJ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I22" i="4688"/>
  <c r="AS22" i="4688"/>
  <c r="DC19" i="4688" s="1"/>
  <c r="AO22" i="4688"/>
  <c r="CY19" i="4688" s="1"/>
  <c r="AQ22" i="4688"/>
  <c r="DA19" i="4688" s="1"/>
  <c r="AK22" i="4688"/>
  <c r="AM22" i="4688"/>
  <c r="AG22" i="4688"/>
  <c r="G22" i="4688"/>
  <c r="I22" i="4688"/>
  <c r="K22" i="4688"/>
  <c r="M22" i="4688"/>
  <c r="BV19" i="4688" s="1"/>
  <c r="E22" i="4688"/>
  <c r="AH22" i="4688"/>
  <c r="AJ22" i="4688"/>
  <c r="AL22" i="4688"/>
  <c r="AN22" i="4688"/>
  <c r="AP22" i="4688"/>
  <c r="CZ19" i="4688" s="1"/>
  <c r="AR22" i="4688"/>
  <c r="DB19" i="4688" s="1"/>
  <c r="N19" i="4691"/>
  <c r="V21" i="4688"/>
  <c r="V29" i="4688" s="1"/>
  <c r="N20" i="4691"/>
  <c r="W21" i="4688"/>
  <c r="W29" i="4688" s="1"/>
  <c r="F22" i="4688"/>
  <c r="H22" i="4688"/>
  <c r="J22" i="4688"/>
  <c r="L22" i="4688"/>
  <c r="BU19" i="4688" s="1"/>
  <c r="AG18" i="4688"/>
  <c r="AI18" i="4688"/>
  <c r="AK18" i="4688"/>
  <c r="AM18" i="4688"/>
  <c r="AO18" i="4688"/>
  <c r="CY17" i="4688" s="1"/>
  <c r="AQ18" i="4688"/>
  <c r="DA17" i="4688" s="1"/>
  <c r="AS18" i="4688"/>
  <c r="DC17" i="4688" s="1"/>
  <c r="S18" i="4688"/>
  <c r="CB17" i="4688" s="1"/>
  <c r="U18" i="4688"/>
  <c r="CD17" i="4688" s="1"/>
  <c r="W18" i="4688"/>
  <c r="CF17" i="4688" s="1"/>
  <c r="Y18" i="4688"/>
  <c r="CH17" i="4688" s="1"/>
  <c r="AA18" i="4688"/>
  <c r="CJ17" i="4688" s="1"/>
  <c r="E18" i="4688"/>
  <c r="M18" i="4688"/>
  <c r="BV17" i="4688" s="1"/>
  <c r="U18" i="4678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F11" i="4693"/>
  <c r="M21" i="4693"/>
  <c r="M13" i="4693"/>
  <c r="T17" i="4693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T30" i="4688" l="1"/>
  <c r="CC20" i="4688" s="1"/>
  <c r="Z30" i="4688"/>
  <c r="CI20" i="4688" s="1"/>
  <c r="AA30" i="4688"/>
  <c r="CJ20" i="4688" s="1"/>
  <c r="AM29" i="4688"/>
  <c r="V26" i="4688"/>
  <c r="CE18" i="4688" s="1"/>
  <c r="AK26" i="4688"/>
  <c r="AL26" i="4688"/>
  <c r="AI26" i="4688"/>
  <c r="AJ26" i="4688"/>
  <c r="AP29" i="4688"/>
  <c r="AS30" i="4688" s="1"/>
  <c r="DC20" i="4688" s="1"/>
  <c r="AN29" i="4688"/>
  <c r="AL29" i="4688"/>
  <c r="AK29" i="4688"/>
  <c r="AJ29" i="4688"/>
  <c r="AG26" i="4688"/>
  <c r="AH26" i="4688"/>
  <c r="U26" i="4692"/>
  <c r="U29" i="4688"/>
  <c r="U30" i="4688" s="1"/>
  <c r="CD20" i="4688" s="1"/>
  <c r="X26" i="4688"/>
  <c r="CG18" i="4688" s="1"/>
  <c r="W26" i="4688"/>
  <c r="CF18" i="4688" s="1"/>
  <c r="N26" i="4692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Y30" i="4688"/>
  <c r="CH20" i="4688" s="1"/>
  <c r="AR14" i="4688"/>
  <c r="CY12" i="4688" s="1"/>
  <c r="AO29" i="4688"/>
  <c r="AP14" i="4688"/>
  <c r="CW12" i="4688" s="1"/>
  <c r="U26" i="4691"/>
  <c r="N26" i="4691"/>
  <c r="G26" i="4691"/>
  <c r="U15" i="4693"/>
  <c r="G26" i="4692"/>
  <c r="G16" i="4693"/>
  <c r="G21" i="4693"/>
  <c r="U22" i="4693"/>
  <c r="U17" i="4693"/>
  <c r="N17" i="4693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X30" i="4688" l="1"/>
  <c r="CG20" i="4688" s="1"/>
  <c r="AM30" i="4688"/>
  <c r="AO30" i="4688"/>
  <c r="CY20" i="4688" s="1"/>
  <c r="AN30" i="4688"/>
  <c r="V30" i="4688"/>
  <c r="CE20" i="4688" s="1"/>
  <c r="W30" i="4688"/>
  <c r="CF20" i="4688" s="1"/>
  <c r="L30" i="4688"/>
  <c r="BU20" i="4688" s="1"/>
  <c r="K30" i="4688"/>
  <c r="J30" i="4688"/>
  <c r="I30" i="4688"/>
  <c r="H30" i="4688"/>
  <c r="G30" i="4688"/>
  <c r="F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P13" i="4688"/>
  <c r="S14" i="4688" s="1"/>
  <c r="BV12" i="4688" s="1"/>
  <c r="F10" i="4678"/>
  <c r="B13" i="4688" s="1"/>
  <c r="B29" i="4688" s="1"/>
  <c r="E30" i="4688" s="1"/>
  <c r="J25" i="4689" l="1"/>
  <c r="AG19" i="4688" s="1"/>
  <c r="J22" i="4689"/>
  <c r="R19" i="4688" s="1"/>
  <c r="J16" i="4689"/>
  <c r="AG15" i="4688" s="1"/>
  <c r="J13" i="4689"/>
  <c r="R15" i="4688" s="1"/>
  <c r="J10" i="4689"/>
  <c r="J37" i="4689"/>
  <c r="D27" i="4688" s="1"/>
  <c r="J43" i="4689"/>
  <c r="AG27" i="4688" s="1"/>
  <c r="J40" i="4689"/>
  <c r="R27" i="4688" s="1"/>
  <c r="J30" i="4689"/>
  <c r="J23" i="4688" s="1"/>
  <c r="J33" i="4689"/>
  <c r="X23" i="4688" s="1"/>
  <c r="J36" i="4689"/>
  <c r="AQ23" i="4688" s="1"/>
  <c r="J14" i="4689"/>
  <c r="U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<sst xmlns="http://schemas.openxmlformats.org/spreadsheetml/2006/main" count="694" uniqueCount="154">
  <si>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</si>
  <si>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</si>
  <si>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</si>
  <si>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</si>
  <si>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</si>
  <si>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</si>
  <si>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</si>
  <si>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</si>
  <si>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</si>
  <si>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</si>
  <si>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</si>
  <si>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</si>
  <si>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</si>
  <si>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</si>
  <si>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</si>
  <si>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</si>
  <si>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</si>
  <si>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</si>
  <si>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</si>
  <si>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</si>
  <si>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</si>
  <si>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</si>
  <si>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</si>
  <si>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</si>
  <si>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</si>
  <si>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</si>
  <si>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</si>
  <si>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</si>
  <si>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</si>
  <si>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</si>
  <si>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</si>
  <si>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</si>
  <si>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</si>
  <si>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</si>
  <si>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</si>
  <si>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</si>
  <si>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</si>
  <si>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</si>
  <si>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</si>
  <si>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</si>
  <si>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</si>
  <si>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</si>
  <si>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</si>
  <si>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</si>
  <si>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</si>
  <si>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</si>
  <si>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</si>
  <si>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</si>
  <si>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</si>
  <si>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</si>
  <si>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</si>
  <si>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</si>
  <si>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</si>
  <si>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</si>
  <si>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</si>
  <si>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</si>
  <si>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</si>
  <si>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</si>
  <si>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</si>
  <si>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</si>
  <si>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</si>
  <si>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</si>
  <si>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</si>
  <si>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</si>
  <si>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</si>
  <si>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</si>
  <si>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</si>
  <si>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</si>
  <si>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</si>
  <si>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</si>
  <si>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</si>
  <si>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</si>
  <si>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</si>
  <si>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</si>
  <si>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</si>
  <si>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</si>
  <si>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</si>
  <si>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</si>
  <si>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</si>
  <si>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</si>
  <si>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</si>
  <si>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</si>
  <si>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</si>
  <si>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</si>
  <si>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</si>
  <si>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</si>
  <si>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</si>
  <si>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</si>
  <si>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</si>
  <si>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</si>
  <si>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</si>
  <si>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</si>
  <si>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</si>
  <si>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</si>
  <si>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</si>
  <si>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</si>
  <si>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</si>
  <si>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</si>
  <si>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</si>
  <si>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</si>
  <si>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</si>
  <si>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</si>
  <si>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</si>
  <si>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</si>
  <si>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</si>
  <si>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</si>
  <si>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</si>
  <si>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</si>
  <si>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</si>
  <si>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</si>
  <si>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</si>
  <si>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</si>
  <si>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</si>
  <si>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</si>
  <si>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</si>
  <si>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</si>
  <si>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</si>
  <si>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</si>
  <si>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</si>
  <si>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</si>
  <si>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</si>
  <si>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</si>
  <si>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</si>
  <si>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</si>
  <si>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</si>
  <si>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</si>
  <si>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</si>
  <si>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</si>
  <si>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</si>
  <si>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</si>
  <si>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</si>
  <si>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</si>
  <si>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</si>
  <si>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</si>
  <si>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GRUPO 2</t>
  </si>
  <si>
    <t>GRUPO 3</t>
  </si>
  <si>
    <t>GRUPO 1</t>
  </si>
  <si>
    <t>GRUPO 4</t>
  </si>
  <si>
    <t>GRUPO TOTAL</t>
  </si>
  <si>
    <t>11:45 - 12:45</t>
  </si>
  <si>
    <t>17:15 - 18:15</t>
  </si>
  <si>
    <t>6:45 - 7:45</t>
  </si>
  <si>
    <t>CALLE 85 X CARRERA 65</t>
  </si>
  <si>
    <t>12:15 - 13:15</t>
  </si>
  <si>
    <t>18:00 - 19:00</t>
  </si>
  <si>
    <t>16:45 - 17:45</t>
  </si>
  <si>
    <t>JESUS OBREDOR/JOHNNY NAVARRO/ADOLFREDO FLOREZ/JULIOVASQUEZ</t>
  </si>
  <si>
    <t>IVAN FONSECA</t>
  </si>
  <si>
    <t>8:00 - 9:00</t>
  </si>
  <si>
    <t>17:00 - 19:00</t>
  </si>
  <si>
    <t>GEOVANNIS GONZALEZ</t>
  </si>
  <si>
    <t>12:00 - 13:00</t>
  </si>
  <si>
    <t>8:30 - 9:30</t>
  </si>
  <si>
    <t>16:30 - 17:30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</si>
</sst>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0" fontId="22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" fillId="0" borderId="9" xfId="0" applyFont="1" applyBorder="1" applyAlignment="1">
      <alignment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/>
    </xf>
    <xf numFmtId="0" fontId="22" fillId="0" borderId="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109.5</c:v>
                </c:pt>
                <c:pt idx="1">
                  <c:v>128</c:v>
                </c:pt>
                <c:pt idx="2">
                  <c:v>213.5</c:v>
                </c:pt>
                <c:pt idx="3">
                  <c:v>279.5</c:v>
                </c:pt>
                <c:pt idx="4">
                  <c:v>249</c:v>
                </c:pt>
                <c:pt idx="5">
                  <c:v>258</c:v>
                </c:pt>
                <c:pt idx="6">
                  <c:v>261</c:v>
                </c:pt>
                <c:pt idx="7">
                  <c:v>257.5</c:v>
                </c:pt>
                <c:pt idx="8">
                  <c:v>262</c:v>
                </c:pt>
                <c:pt idx="9">
                  <c:v>279</c:v>
                </c:pt>
                <c:pt idx="10">
                  <c:v>266</c:v>
                </c:pt>
                <c:pt idx="11">
                  <c:v>281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797360"/>
        <c:axId val="188821664"/>
      </c:barChart>
      <c:catAx>
        <c:axId val="18879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82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82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79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64</c:v>
                </c:pt>
                <c:pt idx="1">
                  <c:v>66.5</c:v>
                </c:pt>
                <c:pt idx="2">
                  <c:v>85</c:v>
                </c:pt>
                <c:pt idx="3">
                  <c:v>142.5</c:v>
                </c:pt>
                <c:pt idx="4">
                  <c:v>161</c:v>
                </c:pt>
                <c:pt idx="5">
                  <c:v>151</c:v>
                </c:pt>
                <c:pt idx="6">
                  <c:v>150</c:v>
                </c:pt>
                <c:pt idx="7">
                  <c:v>125</c:v>
                </c:pt>
                <c:pt idx="8">
                  <c:v>155</c:v>
                </c:pt>
                <c:pt idx="9">
                  <c:v>154.5</c:v>
                </c:pt>
                <c:pt idx="10">
                  <c:v>174.5</c:v>
                </c:pt>
                <c:pt idx="11">
                  <c:v>148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330104"/>
        <c:axId val="189330496"/>
      </c:barChart>
      <c:catAx>
        <c:axId val="18933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33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33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330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202</c:v>
                </c:pt>
                <c:pt idx="1">
                  <c:v>184</c:v>
                </c:pt>
                <c:pt idx="2">
                  <c:v>191</c:v>
                </c:pt>
                <c:pt idx="3">
                  <c:v>190</c:v>
                </c:pt>
                <c:pt idx="4">
                  <c:v>213</c:v>
                </c:pt>
                <c:pt idx="5">
                  <c:v>163.5</c:v>
                </c:pt>
                <c:pt idx="6">
                  <c:v>202.5</c:v>
                </c:pt>
                <c:pt idx="7">
                  <c:v>221.5</c:v>
                </c:pt>
                <c:pt idx="8">
                  <c:v>166.5</c:v>
                </c:pt>
                <c:pt idx="9">
                  <c:v>146.5</c:v>
                </c:pt>
                <c:pt idx="10">
                  <c:v>117.5</c:v>
                </c:pt>
                <c:pt idx="11">
                  <c:v>140.5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258992"/>
        <c:axId val="188259384"/>
      </c:barChart>
      <c:catAx>
        <c:axId val="18825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82593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8259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25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167</c:v>
                </c:pt>
                <c:pt idx="1">
                  <c:v>158.5</c:v>
                </c:pt>
                <c:pt idx="2">
                  <c:v>180</c:v>
                </c:pt>
                <c:pt idx="3">
                  <c:v>176.5</c:v>
                </c:pt>
                <c:pt idx="4">
                  <c:v>177</c:v>
                </c:pt>
                <c:pt idx="5">
                  <c:v>170.5</c:v>
                </c:pt>
                <c:pt idx="6">
                  <c:v>170</c:v>
                </c:pt>
                <c:pt idx="7">
                  <c:v>176</c:v>
                </c:pt>
                <c:pt idx="8">
                  <c:v>187.5</c:v>
                </c:pt>
                <c:pt idx="9">
                  <c:v>154.5</c:v>
                </c:pt>
                <c:pt idx="10">
                  <c:v>126.5</c:v>
                </c:pt>
                <c:pt idx="11">
                  <c:v>126.5</c:v>
                </c:pt>
                <c:pt idx="12">
                  <c:v>123</c:v>
                </c:pt>
                <c:pt idx="13">
                  <c:v>93</c:v>
                </c:pt>
                <c:pt idx="14">
                  <c:v>76</c:v>
                </c:pt>
                <c:pt idx="15">
                  <c:v>78.5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260168"/>
        <c:axId val="188260560"/>
      </c:barChart>
      <c:catAx>
        <c:axId val="188260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26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260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26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173.5</c:v>
                </c:pt>
                <c:pt idx="1">
                  <c:v>194.5</c:v>
                </c:pt>
                <c:pt idx="2">
                  <c:v>298.5</c:v>
                </c:pt>
                <c:pt idx="3">
                  <c:v>422</c:v>
                </c:pt>
                <c:pt idx="4">
                  <c:v>410</c:v>
                </c:pt>
                <c:pt idx="5">
                  <c:v>409</c:v>
                </c:pt>
                <c:pt idx="6">
                  <c:v>411</c:v>
                </c:pt>
                <c:pt idx="7">
                  <c:v>382.5</c:v>
                </c:pt>
                <c:pt idx="8">
                  <c:v>417</c:v>
                </c:pt>
                <c:pt idx="9">
                  <c:v>433.5</c:v>
                </c:pt>
                <c:pt idx="10">
                  <c:v>440.5</c:v>
                </c:pt>
                <c:pt idx="11">
                  <c:v>429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261344"/>
        <c:axId val="188261736"/>
      </c:barChart>
      <c:catAx>
        <c:axId val="18826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261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261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26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520.5</c:v>
                </c:pt>
                <c:pt idx="1">
                  <c:v>511</c:v>
                </c:pt>
                <c:pt idx="2">
                  <c:v>497</c:v>
                </c:pt>
                <c:pt idx="3">
                  <c:v>498.5</c:v>
                </c:pt>
                <c:pt idx="4">
                  <c:v>583.5</c:v>
                </c:pt>
                <c:pt idx="5">
                  <c:v>492</c:v>
                </c:pt>
                <c:pt idx="6">
                  <c:v>529</c:v>
                </c:pt>
                <c:pt idx="7">
                  <c:v>513.5</c:v>
                </c:pt>
                <c:pt idx="8">
                  <c:v>460.5</c:v>
                </c:pt>
                <c:pt idx="9">
                  <c:v>419.5</c:v>
                </c:pt>
                <c:pt idx="10">
                  <c:v>384.5</c:v>
                </c:pt>
                <c:pt idx="11">
                  <c:v>401.5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262520"/>
        <c:axId val="272956656"/>
      </c:barChart>
      <c:catAx>
        <c:axId val="188262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2956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295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262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480</c:v>
                </c:pt>
                <c:pt idx="1">
                  <c:v>471.5</c:v>
                </c:pt>
                <c:pt idx="2">
                  <c:v>546</c:v>
                </c:pt>
                <c:pt idx="3">
                  <c:v>500.5</c:v>
                </c:pt>
                <c:pt idx="4">
                  <c:v>506</c:v>
                </c:pt>
                <c:pt idx="5">
                  <c:v>533.5</c:v>
                </c:pt>
                <c:pt idx="6">
                  <c:v>527.5</c:v>
                </c:pt>
                <c:pt idx="7">
                  <c:v>545</c:v>
                </c:pt>
                <c:pt idx="8">
                  <c:v>498.5</c:v>
                </c:pt>
                <c:pt idx="9">
                  <c:v>514.5</c:v>
                </c:pt>
                <c:pt idx="10">
                  <c:v>475</c:v>
                </c:pt>
                <c:pt idx="11">
                  <c:v>384</c:v>
                </c:pt>
                <c:pt idx="12">
                  <c:v>393</c:v>
                </c:pt>
                <c:pt idx="13">
                  <c:v>339.5</c:v>
                </c:pt>
                <c:pt idx="14">
                  <c:v>326.5</c:v>
                </c:pt>
                <c:pt idx="15">
                  <c:v>295.5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957440"/>
        <c:axId val="272957832"/>
      </c:barChart>
      <c:catAx>
        <c:axId val="27295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957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957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95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730.5</c:v>
                </c:pt>
                <c:pt idx="7" formatCode="0">
                  <c:v>870</c:v>
                </c:pt>
                <c:pt idx="8" formatCode="0">
                  <c:v>1000</c:v>
                </c:pt>
                <c:pt idx="9" formatCode="0">
                  <c:v>1047.5</c:v>
                </c:pt>
                <c:pt idx="10" formatCode="0">
                  <c:v>1025.5</c:v>
                </c:pt>
                <c:pt idx="11" formatCode="0">
                  <c:v>1038.5</c:v>
                </c:pt>
                <c:pt idx="12" formatCode="0">
                  <c:v>1059.5</c:v>
                </c:pt>
                <c:pt idx="13" formatCode="0">
                  <c:v>1064.5</c:v>
                </c:pt>
                <c:pt idx="14" formatCode="0">
                  <c:v>1088</c:v>
                </c:pt>
                <c:pt idx="20" formatCode="0">
                  <c:v>1260</c:v>
                </c:pt>
                <c:pt idx="21" formatCode="0">
                  <c:v>1312</c:v>
                </c:pt>
                <c:pt idx="22" formatCode="0">
                  <c:v>1313.5</c:v>
                </c:pt>
                <c:pt idx="23" formatCode="0">
                  <c:v>1334</c:v>
                </c:pt>
                <c:pt idx="24" formatCode="0">
                  <c:v>1317.5</c:v>
                </c:pt>
                <c:pt idx="25" formatCode="0">
                  <c:v>1241</c:v>
                </c:pt>
                <c:pt idx="26" formatCode="0">
                  <c:v>1185.5</c:v>
                </c:pt>
                <c:pt idx="27" formatCode="0">
                  <c:v>1126</c:v>
                </c:pt>
                <c:pt idx="28" formatCode="0">
                  <c:v>1095</c:v>
                </c:pt>
                <c:pt idx="37" formatCode="0">
                  <c:v>1316</c:v>
                </c:pt>
                <c:pt idx="38" formatCode="0">
                  <c:v>1332</c:v>
                </c:pt>
                <c:pt idx="39" formatCode="0">
                  <c:v>1382</c:v>
                </c:pt>
                <c:pt idx="40" formatCode="0">
                  <c:v>1373.5</c:v>
                </c:pt>
                <c:pt idx="41" formatCode="0">
                  <c:v>1418.5</c:v>
                </c:pt>
                <c:pt idx="42" formatCode="0">
                  <c:v>1400.5</c:v>
                </c:pt>
                <c:pt idx="43" formatCode="0">
                  <c:v>1397.5</c:v>
                </c:pt>
                <c:pt idx="44" formatCode="0">
                  <c:v>1388.5</c:v>
                </c:pt>
                <c:pt idx="45" formatCode="0">
                  <c:v>1277</c:v>
                </c:pt>
                <c:pt idx="46" formatCode="0">
                  <c:v>1236</c:v>
                </c:pt>
                <c:pt idx="47" formatCode="0">
                  <c:v>1122.5</c:v>
                </c:pt>
                <c:pt idx="48" formatCode="0">
                  <c:v>1024.5</c:v>
                </c:pt>
                <c:pt idx="49" formatCode="0">
                  <c:v>984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358</c:v>
                </c:pt>
                <c:pt idx="4">
                  <c:v>455</c:v>
                </c:pt>
                <c:pt idx="5">
                  <c:v>539.5</c:v>
                </c:pt>
                <c:pt idx="6">
                  <c:v>604.5</c:v>
                </c:pt>
                <c:pt idx="7">
                  <c:v>587</c:v>
                </c:pt>
                <c:pt idx="8">
                  <c:v>581</c:v>
                </c:pt>
                <c:pt idx="9">
                  <c:v>584.5</c:v>
                </c:pt>
                <c:pt idx="10">
                  <c:v>609</c:v>
                </c:pt>
                <c:pt idx="11">
                  <c:v>632</c:v>
                </c:pt>
                <c:pt idx="17">
                  <c:v>767</c:v>
                </c:pt>
                <c:pt idx="18">
                  <c:v>778</c:v>
                </c:pt>
                <c:pt idx="19">
                  <c:v>757.5</c:v>
                </c:pt>
                <c:pt idx="20">
                  <c:v>769</c:v>
                </c:pt>
                <c:pt idx="21">
                  <c:v>800.5</c:v>
                </c:pt>
                <c:pt idx="22">
                  <c:v>754</c:v>
                </c:pt>
                <c:pt idx="23">
                  <c:v>737</c:v>
                </c:pt>
                <c:pt idx="24">
                  <c:v>652</c:v>
                </c:pt>
                <c:pt idx="25">
                  <c:v>571</c:v>
                </c:pt>
                <c:pt idx="31">
                  <c:v>682</c:v>
                </c:pt>
                <c:pt idx="32">
                  <c:v>692</c:v>
                </c:pt>
                <c:pt idx="33">
                  <c:v>704</c:v>
                </c:pt>
                <c:pt idx="34">
                  <c:v>694</c:v>
                </c:pt>
                <c:pt idx="35">
                  <c:v>693.5</c:v>
                </c:pt>
                <c:pt idx="36">
                  <c:v>704</c:v>
                </c:pt>
                <c:pt idx="37">
                  <c:v>688</c:v>
                </c:pt>
                <c:pt idx="38">
                  <c:v>644.5</c:v>
                </c:pt>
                <c:pt idx="39">
                  <c:v>595</c:v>
                </c:pt>
                <c:pt idx="40">
                  <c:v>530.5</c:v>
                </c:pt>
                <c:pt idx="41">
                  <c:v>469</c:v>
                </c:pt>
                <c:pt idx="42">
                  <c:v>418.5</c:v>
                </c:pt>
                <c:pt idx="43">
                  <c:v>370.5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1088.5</c:v>
                </c:pt>
                <c:pt idx="4">
                  <c:v>1325</c:v>
                </c:pt>
                <c:pt idx="5">
                  <c:v>1539.5</c:v>
                </c:pt>
                <c:pt idx="6">
                  <c:v>1652</c:v>
                </c:pt>
                <c:pt idx="7">
                  <c:v>1612.5</c:v>
                </c:pt>
                <c:pt idx="8">
                  <c:v>1619.5</c:v>
                </c:pt>
                <c:pt idx="9">
                  <c:v>1644</c:v>
                </c:pt>
                <c:pt idx="10">
                  <c:v>1673.5</c:v>
                </c:pt>
                <c:pt idx="11">
                  <c:v>1720</c:v>
                </c:pt>
                <c:pt idx="17">
                  <c:v>2027</c:v>
                </c:pt>
                <c:pt idx="18">
                  <c:v>2090</c:v>
                </c:pt>
                <c:pt idx="19">
                  <c:v>2071</c:v>
                </c:pt>
                <c:pt idx="20">
                  <c:v>2103</c:v>
                </c:pt>
                <c:pt idx="21">
                  <c:v>2118</c:v>
                </c:pt>
                <c:pt idx="22">
                  <c:v>1995</c:v>
                </c:pt>
                <c:pt idx="23">
                  <c:v>1922.5</c:v>
                </c:pt>
                <c:pt idx="24">
                  <c:v>1778</c:v>
                </c:pt>
                <c:pt idx="25">
                  <c:v>1666</c:v>
                </c:pt>
                <c:pt idx="31">
                  <c:v>1998</c:v>
                </c:pt>
                <c:pt idx="32">
                  <c:v>2024</c:v>
                </c:pt>
                <c:pt idx="33">
                  <c:v>2086</c:v>
                </c:pt>
                <c:pt idx="34">
                  <c:v>2067.5</c:v>
                </c:pt>
                <c:pt idx="35">
                  <c:v>2112</c:v>
                </c:pt>
                <c:pt idx="36">
                  <c:v>2104.5</c:v>
                </c:pt>
                <c:pt idx="37">
                  <c:v>2085.5</c:v>
                </c:pt>
                <c:pt idx="38">
                  <c:v>2033</c:v>
                </c:pt>
                <c:pt idx="39">
                  <c:v>1872</c:v>
                </c:pt>
                <c:pt idx="40">
                  <c:v>1766.5</c:v>
                </c:pt>
                <c:pt idx="41">
                  <c:v>1591.5</c:v>
                </c:pt>
                <c:pt idx="42">
                  <c:v>1443</c:v>
                </c:pt>
                <c:pt idx="43">
                  <c:v>1354.5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2958224"/>
        <c:axId val="272959008"/>
      </c:lineChart>
      <c:catAx>
        <c:axId val="2729582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295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959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29582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318.5</c:v>
                </c:pt>
                <c:pt idx="1">
                  <c:v>327</c:v>
                </c:pt>
                <c:pt idx="2">
                  <c:v>306</c:v>
                </c:pt>
                <c:pt idx="3">
                  <c:v>308.5</c:v>
                </c:pt>
                <c:pt idx="4">
                  <c:v>370.5</c:v>
                </c:pt>
                <c:pt idx="5">
                  <c:v>328.5</c:v>
                </c:pt>
                <c:pt idx="6">
                  <c:v>326.5</c:v>
                </c:pt>
                <c:pt idx="7">
                  <c:v>292</c:v>
                </c:pt>
                <c:pt idx="8">
                  <c:v>294</c:v>
                </c:pt>
                <c:pt idx="9">
                  <c:v>273</c:v>
                </c:pt>
                <c:pt idx="10">
                  <c:v>267</c:v>
                </c:pt>
                <c:pt idx="11">
                  <c:v>261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692680"/>
        <c:axId val="188932704"/>
      </c:barChart>
      <c:catAx>
        <c:axId val="188692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89327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8932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692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313</c:v>
                </c:pt>
                <c:pt idx="1">
                  <c:v>313</c:v>
                </c:pt>
                <c:pt idx="2">
                  <c:v>366</c:v>
                </c:pt>
                <c:pt idx="3">
                  <c:v>324</c:v>
                </c:pt>
                <c:pt idx="4">
                  <c:v>329</c:v>
                </c:pt>
                <c:pt idx="5">
                  <c:v>363</c:v>
                </c:pt>
                <c:pt idx="6">
                  <c:v>357.5</c:v>
                </c:pt>
                <c:pt idx="7">
                  <c:v>369</c:v>
                </c:pt>
                <c:pt idx="8">
                  <c:v>311</c:v>
                </c:pt>
                <c:pt idx="9">
                  <c:v>360</c:v>
                </c:pt>
                <c:pt idx="10">
                  <c:v>348.5</c:v>
                </c:pt>
                <c:pt idx="11">
                  <c:v>257.5</c:v>
                </c:pt>
                <c:pt idx="12">
                  <c:v>270</c:v>
                </c:pt>
                <c:pt idx="13">
                  <c:v>246.5</c:v>
                </c:pt>
                <c:pt idx="14">
                  <c:v>250.5</c:v>
                </c:pt>
                <c:pt idx="15">
                  <c:v>217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687336"/>
        <c:axId val="189323168"/>
      </c:barChart>
      <c:catAx>
        <c:axId val="18868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32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323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687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226680"/>
        <c:axId val="189245496"/>
      </c:barChart>
      <c:catAx>
        <c:axId val="189226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245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245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226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212984"/>
        <c:axId val="189256472"/>
      </c:barChart>
      <c:catAx>
        <c:axId val="189212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2564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9256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212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319408"/>
        <c:axId val="189327360"/>
      </c:barChart>
      <c:catAx>
        <c:axId val="18931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327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327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319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084368"/>
        <c:axId val="186083976"/>
      </c:barChart>
      <c:catAx>
        <c:axId val="18608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83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8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84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083192"/>
        <c:axId val="189328144"/>
      </c:barChart>
      <c:catAx>
        <c:axId val="186083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328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932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083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328928"/>
        <c:axId val="189329320"/>
      </c:barChart>
      <c:catAx>
        <c:axId val="18932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329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329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32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X24" sqref="X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6" t="s">
        <v>54</v>
      </c>
      <c r="B4" s="146"/>
      <c r="C4" s="146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1" t="s">
        <v>142</v>
      </c>
      <c r="E5" s="151"/>
      <c r="F5" s="151"/>
      <c r="G5" s="151"/>
      <c r="H5" s="151"/>
      <c r="I5" s="147" t="s">
        <v>53</v>
      </c>
      <c r="J5" s="147"/>
      <c r="K5" s="147"/>
      <c r="L5" s="152"/>
      <c r="M5" s="152"/>
      <c r="N5" s="152"/>
      <c r="O5" s="8"/>
      <c r="P5" s="147" t="s">
        <v>57</v>
      </c>
      <c r="Q5" s="147"/>
      <c r="R5" s="147"/>
      <c r="S5" s="150" t="s">
        <v>61</v>
      </c>
      <c r="T5" s="150"/>
      <c r="U5" s="150"/>
    </row>
    <row r="6" spans="1:21" ht="12.75" customHeight="1" x14ac:dyDescent="0.2">
      <c r="A6" s="147" t="s">
        <v>55</v>
      </c>
      <c r="B6" s="147"/>
      <c r="C6" s="147"/>
      <c r="D6" s="148" t="s">
        <v>147</v>
      </c>
      <c r="E6" s="148"/>
      <c r="F6" s="148"/>
      <c r="G6" s="148"/>
      <c r="H6" s="148"/>
      <c r="I6" s="147" t="s">
        <v>59</v>
      </c>
      <c r="J6" s="147"/>
      <c r="K6" s="147"/>
      <c r="L6" s="153">
        <v>2</v>
      </c>
      <c r="M6" s="153"/>
      <c r="N6" s="153"/>
      <c r="O6" s="35"/>
      <c r="P6" s="147" t="s">
        <v>58</v>
      </c>
      <c r="Q6" s="147"/>
      <c r="R6" s="147"/>
      <c r="S6" s="161">
        <v>42580</v>
      </c>
      <c r="T6" s="161"/>
      <c r="U6" s="161"/>
    </row>
    <row r="7" spans="1:21" ht="11.25" customHeight="1" x14ac:dyDescent="0.2">
      <c r="A7" s="9"/>
      <c r="B7" s="7"/>
      <c r="C7" s="7"/>
      <c r="D7" s="7"/>
      <c r="E7" s="160"/>
      <c r="F7" s="160"/>
      <c r="G7" s="160"/>
      <c r="H7" s="160"/>
      <c r="I7" s="160"/>
      <c r="J7" s="160"/>
      <c r="K7" s="160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4" t="s">
        <v>36</v>
      </c>
      <c r="B8" s="157" t="s">
        <v>34</v>
      </c>
      <c r="C8" s="158"/>
      <c r="D8" s="158"/>
      <c r="E8" s="159"/>
      <c r="F8" s="154" t="s">
        <v>35</v>
      </c>
      <c r="G8" s="154" t="s">
        <v>37</v>
      </c>
      <c r="H8" s="154" t="s">
        <v>36</v>
      </c>
      <c r="I8" s="157" t="s">
        <v>34</v>
      </c>
      <c r="J8" s="158"/>
      <c r="K8" s="158"/>
      <c r="L8" s="159"/>
      <c r="M8" s="154" t="s">
        <v>35</v>
      </c>
      <c r="N8" s="154" t="s">
        <v>37</v>
      </c>
      <c r="O8" s="154" t="s">
        <v>36</v>
      </c>
      <c r="P8" s="157" t="s">
        <v>34</v>
      </c>
      <c r="Q8" s="158"/>
      <c r="R8" s="158"/>
      <c r="S8" s="159"/>
      <c r="T8" s="154" t="s">
        <v>35</v>
      </c>
      <c r="U8" s="154" t="s">
        <v>37</v>
      </c>
    </row>
    <row r="9" spans="1:21" ht="12" customHeight="1" thickBot="1" x14ac:dyDescent="0.25">
      <c r="A9" s="156"/>
      <c r="B9" s="11" t="s">
        <v>52</v>
      </c>
      <c r="C9" s="11" t="s">
        <v>0</v>
      </c>
      <c r="D9" s="11" t="s">
        <v>2</v>
      </c>
      <c r="E9" s="12" t="s">
        <v>3</v>
      </c>
      <c r="F9" s="156"/>
      <c r="G9" s="156"/>
      <c r="H9" s="156"/>
      <c r="I9" s="13" t="s">
        <v>52</v>
      </c>
      <c r="J9" s="13" t="s">
        <v>0</v>
      </c>
      <c r="K9" s="11" t="s">
        <v>2</v>
      </c>
      <c r="L9" s="12" t="s">
        <v>3</v>
      </c>
      <c r="M9" s="156"/>
      <c r="N9" s="156"/>
      <c r="O9" s="156"/>
      <c r="P9" s="13" t="s">
        <v>52</v>
      </c>
      <c r="Q9" s="13" t="s">
        <v>0</v>
      </c>
      <c r="R9" s="11" t="s">
        <v>2</v>
      </c>
      <c r="S9" s="12" t="s">
        <v>3</v>
      </c>
      <c r="T9" s="156"/>
      <c r="U9" s="155"/>
    </row>
    <row r="10" spans="1:21" ht="24" customHeight="1" x14ac:dyDescent="0.2">
      <c r="A10" s="111" t="s">
        <v>131</v>
      </c>
      <c r="B10" s="112">
        <v>13</v>
      </c>
      <c r="C10" s="112">
        <v>93</v>
      </c>
      <c r="D10" s="112">
        <v>0</v>
      </c>
      <c r="E10" s="112">
        <v>4</v>
      </c>
      <c r="F10" s="113">
        <f t="shared" ref="F10:F21" si="0">B10*0.5+C10*1+D10*2+E10*2.5</f>
        <v>109.5</v>
      </c>
      <c r="G10" s="29"/>
      <c r="H10" s="114" t="s">
        <v>27</v>
      </c>
      <c r="I10" s="112">
        <v>54</v>
      </c>
      <c r="J10" s="112">
        <v>274</v>
      </c>
      <c r="K10" s="112">
        <v>0</v>
      </c>
      <c r="L10" s="112">
        <v>7</v>
      </c>
      <c r="M10" s="113">
        <f t="shared" ref="M10:M21" si="1">I10*0.5+J10*1+K10*2+L10*2.5</f>
        <v>318.5</v>
      </c>
      <c r="N10" s="29"/>
      <c r="O10" s="114" t="s">
        <v>43</v>
      </c>
      <c r="P10" s="112">
        <v>49</v>
      </c>
      <c r="Q10" s="112">
        <v>281</v>
      </c>
      <c r="R10" s="112">
        <v>0</v>
      </c>
      <c r="S10" s="112">
        <v>3</v>
      </c>
      <c r="T10" s="113">
        <f t="shared" ref="T10:T25" si="2">P10*0.5+Q10*1+R10*2+S10*2.5</f>
        <v>313</v>
      </c>
      <c r="U10" s="115"/>
    </row>
    <row r="11" spans="1:21" ht="24" customHeight="1" x14ac:dyDescent="0.2">
      <c r="A11" s="116" t="s">
        <v>132</v>
      </c>
      <c r="B11" s="38">
        <v>18</v>
      </c>
      <c r="C11" s="38">
        <v>114</v>
      </c>
      <c r="D11" s="38">
        <v>0</v>
      </c>
      <c r="E11" s="38">
        <v>2</v>
      </c>
      <c r="F11" s="5">
        <f t="shared" si="0"/>
        <v>128</v>
      </c>
      <c r="G11" s="2"/>
      <c r="H11" s="14" t="s">
        <v>28</v>
      </c>
      <c r="I11" s="38">
        <v>59</v>
      </c>
      <c r="J11" s="38">
        <v>285</v>
      </c>
      <c r="K11" s="38">
        <v>0</v>
      </c>
      <c r="L11" s="38">
        <v>5</v>
      </c>
      <c r="M11" s="5">
        <f t="shared" si="1"/>
        <v>327</v>
      </c>
      <c r="N11" s="2"/>
      <c r="O11" s="14" t="s">
        <v>44</v>
      </c>
      <c r="P11" s="38">
        <v>55</v>
      </c>
      <c r="Q11" s="38">
        <v>273</v>
      </c>
      <c r="R11" s="38">
        <v>0</v>
      </c>
      <c r="S11" s="38">
        <v>5</v>
      </c>
      <c r="T11" s="5">
        <f t="shared" si="2"/>
        <v>313</v>
      </c>
      <c r="U11" s="117"/>
    </row>
    <row r="12" spans="1:21" ht="24" customHeight="1" x14ac:dyDescent="0.2">
      <c r="A12" s="116" t="s">
        <v>114</v>
      </c>
      <c r="B12" s="38">
        <v>24</v>
      </c>
      <c r="C12" s="38">
        <v>197</v>
      </c>
      <c r="D12" s="38">
        <v>1</v>
      </c>
      <c r="E12" s="38">
        <v>1</v>
      </c>
      <c r="F12" s="5">
        <f t="shared" si="0"/>
        <v>213.5</v>
      </c>
      <c r="G12" s="2"/>
      <c r="H12" s="14" t="s">
        <v>1</v>
      </c>
      <c r="I12" s="38">
        <v>50</v>
      </c>
      <c r="J12" s="38">
        <v>264</v>
      </c>
      <c r="K12" s="38">
        <v>1</v>
      </c>
      <c r="L12" s="38">
        <v>6</v>
      </c>
      <c r="M12" s="5">
        <f t="shared" si="1"/>
        <v>306</v>
      </c>
      <c r="N12" s="2"/>
      <c r="O12" s="14" t="s">
        <v>32</v>
      </c>
      <c r="P12" s="38">
        <v>69</v>
      </c>
      <c r="Q12" s="38">
        <v>319</v>
      </c>
      <c r="R12" s="38">
        <v>0</v>
      </c>
      <c r="S12" s="38">
        <v>5</v>
      </c>
      <c r="T12" s="5">
        <f t="shared" si="2"/>
        <v>366</v>
      </c>
      <c r="U12" s="117"/>
    </row>
    <row r="13" spans="1:21" ht="24" customHeight="1" x14ac:dyDescent="0.2">
      <c r="A13" s="116" t="s">
        <v>115</v>
      </c>
      <c r="B13" s="38">
        <v>29</v>
      </c>
      <c r="C13" s="38">
        <v>256</v>
      </c>
      <c r="D13" s="38">
        <v>2</v>
      </c>
      <c r="E13" s="38">
        <v>2</v>
      </c>
      <c r="F13" s="5">
        <f t="shared" si="0"/>
        <v>279.5</v>
      </c>
      <c r="G13" s="2">
        <f t="shared" ref="G13:G21" si="3">F10+F11+F12+F13</f>
        <v>730.5</v>
      </c>
      <c r="H13" s="14" t="s">
        <v>4</v>
      </c>
      <c r="I13" s="38">
        <v>69</v>
      </c>
      <c r="J13" s="38">
        <v>262</v>
      </c>
      <c r="K13" s="38">
        <v>1</v>
      </c>
      <c r="L13" s="38">
        <v>4</v>
      </c>
      <c r="M13" s="5">
        <f t="shared" si="1"/>
        <v>308.5</v>
      </c>
      <c r="N13" s="2">
        <f t="shared" ref="N13:N21" si="4">M10+M11+M12+M13</f>
        <v>1260</v>
      </c>
      <c r="O13" s="14" t="s">
        <v>33</v>
      </c>
      <c r="P13" s="38">
        <v>61</v>
      </c>
      <c r="Q13" s="38">
        <v>291</v>
      </c>
      <c r="R13" s="38">
        <v>0</v>
      </c>
      <c r="S13" s="38">
        <v>1</v>
      </c>
      <c r="T13" s="5">
        <f t="shared" si="2"/>
        <v>324</v>
      </c>
      <c r="U13" s="117">
        <f t="shared" ref="U13:U25" si="5">T10+T11+T12+T13</f>
        <v>1316</v>
      </c>
    </row>
    <row r="14" spans="1:21" ht="24" customHeight="1" x14ac:dyDescent="0.2">
      <c r="A14" s="116" t="s">
        <v>116</v>
      </c>
      <c r="B14" s="38">
        <v>33</v>
      </c>
      <c r="C14" s="38">
        <v>225</v>
      </c>
      <c r="D14" s="38">
        <v>0</v>
      </c>
      <c r="E14" s="38">
        <v>3</v>
      </c>
      <c r="F14" s="5">
        <f t="shared" si="0"/>
        <v>249</v>
      </c>
      <c r="G14" s="2">
        <f t="shared" si="3"/>
        <v>870</v>
      </c>
      <c r="H14" s="14" t="s">
        <v>5</v>
      </c>
      <c r="I14" s="38">
        <v>67</v>
      </c>
      <c r="J14" s="38">
        <v>317</v>
      </c>
      <c r="K14" s="38">
        <v>0</v>
      </c>
      <c r="L14" s="38">
        <v>8</v>
      </c>
      <c r="M14" s="5">
        <f t="shared" si="1"/>
        <v>370.5</v>
      </c>
      <c r="N14" s="2">
        <f t="shared" si="4"/>
        <v>1312</v>
      </c>
      <c r="O14" s="14" t="s">
        <v>29</v>
      </c>
      <c r="P14" s="38">
        <v>56</v>
      </c>
      <c r="Q14" s="38">
        <v>294</v>
      </c>
      <c r="R14" s="38">
        <v>1</v>
      </c>
      <c r="S14" s="38">
        <v>2</v>
      </c>
      <c r="T14" s="5">
        <f t="shared" si="2"/>
        <v>329</v>
      </c>
      <c r="U14" s="117">
        <f t="shared" si="5"/>
        <v>1332</v>
      </c>
    </row>
    <row r="15" spans="1:21" ht="24" customHeight="1" x14ac:dyDescent="0.2">
      <c r="A15" s="116" t="s">
        <v>117</v>
      </c>
      <c r="B15" s="38">
        <v>36</v>
      </c>
      <c r="C15" s="38">
        <v>230</v>
      </c>
      <c r="D15" s="38">
        <v>0</v>
      </c>
      <c r="E15" s="38">
        <v>4</v>
      </c>
      <c r="F15" s="5">
        <f t="shared" si="0"/>
        <v>258</v>
      </c>
      <c r="G15" s="2">
        <f t="shared" si="3"/>
        <v>1000</v>
      </c>
      <c r="H15" s="14" t="s">
        <v>6</v>
      </c>
      <c r="I15" s="38">
        <v>61</v>
      </c>
      <c r="J15" s="38">
        <v>283</v>
      </c>
      <c r="K15" s="38">
        <v>0</v>
      </c>
      <c r="L15" s="38">
        <v>6</v>
      </c>
      <c r="M15" s="5">
        <f t="shared" si="1"/>
        <v>328.5</v>
      </c>
      <c r="N15" s="2">
        <f t="shared" si="4"/>
        <v>1313.5</v>
      </c>
      <c r="O15" s="14" t="s">
        <v>30</v>
      </c>
      <c r="P15" s="38">
        <v>92</v>
      </c>
      <c r="Q15" s="38">
        <v>307</v>
      </c>
      <c r="R15" s="38">
        <v>0</v>
      </c>
      <c r="S15" s="38">
        <v>4</v>
      </c>
      <c r="T15" s="5">
        <f t="shared" si="2"/>
        <v>363</v>
      </c>
      <c r="U15" s="117">
        <f t="shared" si="5"/>
        <v>1382</v>
      </c>
    </row>
    <row r="16" spans="1:21" ht="24" customHeight="1" x14ac:dyDescent="0.2">
      <c r="A16" s="116" t="s">
        <v>11</v>
      </c>
      <c r="B16" s="38">
        <v>44</v>
      </c>
      <c r="C16" s="38">
        <v>233</v>
      </c>
      <c r="D16" s="38">
        <v>3</v>
      </c>
      <c r="E16" s="38">
        <v>0</v>
      </c>
      <c r="F16" s="5">
        <f t="shared" si="0"/>
        <v>261</v>
      </c>
      <c r="G16" s="2">
        <f t="shared" si="3"/>
        <v>1047.5</v>
      </c>
      <c r="H16" s="14" t="s">
        <v>7</v>
      </c>
      <c r="I16" s="38">
        <v>55</v>
      </c>
      <c r="J16" s="38">
        <v>275</v>
      </c>
      <c r="K16" s="38">
        <v>2</v>
      </c>
      <c r="L16" s="38">
        <v>8</v>
      </c>
      <c r="M16" s="5">
        <f t="shared" si="1"/>
        <v>326.5</v>
      </c>
      <c r="N16" s="2">
        <f t="shared" si="4"/>
        <v>1334</v>
      </c>
      <c r="O16" s="14" t="s">
        <v>8</v>
      </c>
      <c r="P16" s="38">
        <v>67</v>
      </c>
      <c r="Q16" s="38">
        <v>314</v>
      </c>
      <c r="R16" s="38">
        <v>0</v>
      </c>
      <c r="S16" s="38">
        <v>4</v>
      </c>
      <c r="T16" s="5">
        <f t="shared" si="2"/>
        <v>357.5</v>
      </c>
      <c r="U16" s="117">
        <f t="shared" si="5"/>
        <v>1373.5</v>
      </c>
    </row>
    <row r="17" spans="1:21" ht="24" customHeight="1" x14ac:dyDescent="0.2">
      <c r="A17" s="116" t="s">
        <v>14</v>
      </c>
      <c r="B17" s="38">
        <v>52</v>
      </c>
      <c r="C17" s="38">
        <v>229</v>
      </c>
      <c r="D17" s="38">
        <v>0</v>
      </c>
      <c r="E17" s="38">
        <v>1</v>
      </c>
      <c r="F17" s="5">
        <f t="shared" si="0"/>
        <v>257.5</v>
      </c>
      <c r="G17" s="2">
        <f t="shared" si="3"/>
        <v>1025.5</v>
      </c>
      <c r="H17" s="14" t="s">
        <v>9</v>
      </c>
      <c r="I17" s="38">
        <v>61</v>
      </c>
      <c r="J17" s="38">
        <v>254</v>
      </c>
      <c r="K17" s="38">
        <v>0</v>
      </c>
      <c r="L17" s="38">
        <v>3</v>
      </c>
      <c r="M17" s="5">
        <f t="shared" si="1"/>
        <v>292</v>
      </c>
      <c r="N17" s="2">
        <f t="shared" si="4"/>
        <v>1317.5</v>
      </c>
      <c r="O17" s="14" t="s">
        <v>10</v>
      </c>
      <c r="P17" s="38">
        <v>73</v>
      </c>
      <c r="Q17" s="38">
        <v>323</v>
      </c>
      <c r="R17" s="38">
        <v>1</v>
      </c>
      <c r="S17" s="38">
        <v>3</v>
      </c>
      <c r="T17" s="5">
        <f t="shared" si="2"/>
        <v>369</v>
      </c>
      <c r="U17" s="117">
        <f t="shared" si="5"/>
        <v>1418.5</v>
      </c>
    </row>
    <row r="18" spans="1:21" ht="24" customHeight="1" x14ac:dyDescent="0.2">
      <c r="A18" s="116" t="s">
        <v>17</v>
      </c>
      <c r="B18" s="38">
        <v>59</v>
      </c>
      <c r="C18" s="38">
        <v>223</v>
      </c>
      <c r="D18" s="38">
        <v>1</v>
      </c>
      <c r="E18" s="38">
        <v>3</v>
      </c>
      <c r="F18" s="5">
        <f t="shared" si="0"/>
        <v>262</v>
      </c>
      <c r="G18" s="2">
        <f t="shared" si="3"/>
        <v>1038.5</v>
      </c>
      <c r="H18" s="14" t="s">
        <v>12</v>
      </c>
      <c r="I18" s="38">
        <v>54</v>
      </c>
      <c r="J18" s="38">
        <v>252</v>
      </c>
      <c r="K18" s="38">
        <v>0</v>
      </c>
      <c r="L18" s="38">
        <v>6</v>
      </c>
      <c r="M18" s="5">
        <f t="shared" si="1"/>
        <v>294</v>
      </c>
      <c r="N18" s="2">
        <f t="shared" si="4"/>
        <v>1241</v>
      </c>
      <c r="O18" s="14" t="s">
        <v>13</v>
      </c>
      <c r="P18" s="38">
        <v>89</v>
      </c>
      <c r="Q18" s="38">
        <v>259</v>
      </c>
      <c r="R18" s="38">
        <v>0</v>
      </c>
      <c r="S18" s="38">
        <v>3</v>
      </c>
      <c r="T18" s="5">
        <f t="shared" si="2"/>
        <v>311</v>
      </c>
      <c r="U18" s="117">
        <f t="shared" si="5"/>
        <v>1400.5</v>
      </c>
    </row>
    <row r="19" spans="1:21" ht="24" customHeight="1" x14ac:dyDescent="0.2">
      <c r="A19" s="116" t="s">
        <v>19</v>
      </c>
      <c r="B19" s="38">
        <v>56</v>
      </c>
      <c r="C19" s="38">
        <v>225</v>
      </c>
      <c r="D19" s="38">
        <v>3</v>
      </c>
      <c r="E19" s="38">
        <v>8</v>
      </c>
      <c r="F19" s="5">
        <f t="shared" si="0"/>
        <v>279</v>
      </c>
      <c r="G19" s="2">
        <f t="shared" si="3"/>
        <v>1059.5</v>
      </c>
      <c r="H19" s="14" t="s">
        <v>15</v>
      </c>
      <c r="I19" s="38">
        <v>45</v>
      </c>
      <c r="J19" s="38">
        <v>233</v>
      </c>
      <c r="K19" s="38">
        <v>0</v>
      </c>
      <c r="L19" s="38">
        <v>7</v>
      </c>
      <c r="M19" s="5">
        <f t="shared" si="1"/>
        <v>273</v>
      </c>
      <c r="N19" s="2">
        <f t="shared" si="4"/>
        <v>1185.5</v>
      </c>
      <c r="O19" s="14" t="s">
        <v>16</v>
      </c>
      <c r="P19" s="38">
        <v>86</v>
      </c>
      <c r="Q19" s="38">
        <v>317</v>
      </c>
      <c r="R19" s="38">
        <v>0</v>
      </c>
      <c r="S19" s="38">
        <v>0</v>
      </c>
      <c r="T19" s="5">
        <f t="shared" si="2"/>
        <v>360</v>
      </c>
      <c r="U19" s="117">
        <f t="shared" si="5"/>
        <v>1397.5</v>
      </c>
    </row>
    <row r="20" spans="1:21" ht="24" customHeight="1" x14ac:dyDescent="0.2">
      <c r="A20" s="116" t="s">
        <v>21</v>
      </c>
      <c r="B20" s="38">
        <v>39</v>
      </c>
      <c r="C20" s="38">
        <v>234</v>
      </c>
      <c r="D20" s="38">
        <v>0</v>
      </c>
      <c r="E20" s="38">
        <v>5</v>
      </c>
      <c r="F20" s="5">
        <f t="shared" si="0"/>
        <v>266</v>
      </c>
      <c r="G20" s="2">
        <f t="shared" si="3"/>
        <v>1064.5</v>
      </c>
      <c r="H20" s="14" t="s">
        <v>18</v>
      </c>
      <c r="I20" s="38">
        <v>44</v>
      </c>
      <c r="J20" s="38">
        <v>230</v>
      </c>
      <c r="K20" s="38">
        <v>0</v>
      </c>
      <c r="L20" s="38">
        <v>6</v>
      </c>
      <c r="M20" s="5">
        <f t="shared" si="1"/>
        <v>267</v>
      </c>
      <c r="N20" s="2">
        <f t="shared" si="4"/>
        <v>1126</v>
      </c>
      <c r="O20" s="14" t="s">
        <v>45</v>
      </c>
      <c r="P20" s="38">
        <v>79</v>
      </c>
      <c r="Q20" s="38">
        <v>304</v>
      </c>
      <c r="R20" s="38">
        <v>0</v>
      </c>
      <c r="S20" s="38">
        <v>2</v>
      </c>
      <c r="T20" s="5">
        <f t="shared" si="2"/>
        <v>348.5</v>
      </c>
      <c r="U20" s="117">
        <f t="shared" si="5"/>
        <v>1388.5</v>
      </c>
    </row>
    <row r="21" spans="1:21" ht="24" customHeight="1" thickBot="1" x14ac:dyDescent="0.25">
      <c r="A21" s="128" t="s">
        <v>23</v>
      </c>
      <c r="B21" s="129">
        <v>52</v>
      </c>
      <c r="C21" s="129">
        <v>239</v>
      </c>
      <c r="D21" s="129">
        <v>3</v>
      </c>
      <c r="E21" s="129">
        <v>4</v>
      </c>
      <c r="F21" s="130">
        <f t="shared" si="0"/>
        <v>281</v>
      </c>
      <c r="G21" s="131">
        <f t="shared" si="3"/>
        <v>1088</v>
      </c>
      <c r="H21" s="132" t="s">
        <v>20</v>
      </c>
      <c r="I21" s="129">
        <v>35</v>
      </c>
      <c r="J21" s="129">
        <v>226</v>
      </c>
      <c r="K21" s="129">
        <v>0</v>
      </c>
      <c r="L21" s="129">
        <v>7</v>
      </c>
      <c r="M21" s="130">
        <f t="shared" si="1"/>
        <v>261</v>
      </c>
      <c r="N21" s="131">
        <f t="shared" si="4"/>
        <v>1095</v>
      </c>
      <c r="O21" s="14" t="s">
        <v>46</v>
      </c>
      <c r="P21" s="38">
        <v>63</v>
      </c>
      <c r="Q21" s="38">
        <v>221</v>
      </c>
      <c r="R21" s="38">
        <v>0</v>
      </c>
      <c r="S21" s="38">
        <v>2</v>
      </c>
      <c r="T21" s="5">
        <f t="shared" si="2"/>
        <v>257.5</v>
      </c>
      <c r="U21" s="117">
        <f t="shared" si="5"/>
        <v>1277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56</v>
      </c>
      <c r="Q22" s="38">
        <v>242</v>
      </c>
      <c r="R22" s="38">
        <v>0</v>
      </c>
      <c r="S22" s="38">
        <v>0</v>
      </c>
      <c r="T22" s="5">
        <f t="shared" si="2"/>
        <v>270</v>
      </c>
      <c r="U22" s="117">
        <f t="shared" si="5"/>
        <v>1236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55</v>
      </c>
      <c r="Q23" s="38">
        <v>219</v>
      </c>
      <c r="R23" s="38">
        <v>0</v>
      </c>
      <c r="S23" s="38">
        <v>0</v>
      </c>
      <c r="T23" s="5">
        <f t="shared" si="2"/>
        <v>246.5</v>
      </c>
      <c r="U23" s="117">
        <f t="shared" si="5"/>
        <v>1122.5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39</v>
      </c>
      <c r="Q24" s="38">
        <v>231</v>
      </c>
      <c r="R24" s="38">
        <v>0</v>
      </c>
      <c r="S24" s="38">
        <v>0</v>
      </c>
      <c r="T24" s="5">
        <f t="shared" si="2"/>
        <v>250.5</v>
      </c>
      <c r="U24" s="117">
        <f t="shared" si="5"/>
        <v>1024.5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26</v>
      </c>
      <c r="Q25" s="129">
        <v>204</v>
      </c>
      <c r="R25" s="129">
        <v>0</v>
      </c>
      <c r="S25" s="129">
        <v>0</v>
      </c>
      <c r="T25" s="130">
        <f t="shared" si="2"/>
        <v>217</v>
      </c>
      <c r="U25" s="133">
        <f t="shared" si="5"/>
        <v>984</v>
      </c>
    </row>
    <row r="26" spans="1:21" ht="15" customHeight="1" x14ac:dyDescent="0.2">
      <c r="A26" s="141" t="s">
        <v>47</v>
      </c>
      <c r="B26" s="142"/>
      <c r="C26" s="138" t="s">
        <v>50</v>
      </c>
      <c r="D26" s="139"/>
      <c r="E26" s="139"/>
      <c r="F26" s="140"/>
      <c r="G26" s="43">
        <f>MAX(G13:G25)</f>
        <v>1088</v>
      </c>
      <c r="H26" s="141" t="s">
        <v>48</v>
      </c>
      <c r="I26" s="142"/>
      <c r="J26" s="138" t="s">
        <v>50</v>
      </c>
      <c r="K26" s="139"/>
      <c r="L26" s="139"/>
      <c r="M26" s="140"/>
      <c r="N26" s="43">
        <f>MAX(N13:N25)</f>
        <v>1334</v>
      </c>
      <c r="O26" s="141" t="s">
        <v>49</v>
      </c>
      <c r="P26" s="142"/>
      <c r="Q26" s="138" t="s">
        <v>50</v>
      </c>
      <c r="R26" s="139"/>
      <c r="S26" s="139"/>
      <c r="T26" s="140"/>
      <c r="U26" s="43">
        <f>MAX(U13:U25)</f>
        <v>1418.5</v>
      </c>
    </row>
    <row r="27" spans="1:21" ht="15" customHeight="1" x14ac:dyDescent="0.2">
      <c r="A27" s="143"/>
      <c r="B27" s="144"/>
      <c r="C27" s="41" t="s">
        <v>62</v>
      </c>
      <c r="D27" s="44"/>
      <c r="E27" s="44"/>
      <c r="F27" s="45" t="s">
        <v>148</v>
      </c>
      <c r="G27" s="46"/>
      <c r="H27" s="143"/>
      <c r="I27" s="144"/>
      <c r="J27" s="41" t="s">
        <v>62</v>
      </c>
      <c r="K27" s="44"/>
      <c r="L27" s="44"/>
      <c r="M27" s="45" t="s">
        <v>139</v>
      </c>
      <c r="N27" s="46"/>
      <c r="O27" s="143"/>
      <c r="P27" s="144"/>
      <c r="Q27" s="41" t="s">
        <v>62</v>
      </c>
      <c r="R27" s="44"/>
      <c r="S27" s="44"/>
      <c r="T27" s="45" t="s">
        <v>149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5" t="s">
        <v>51</v>
      </c>
      <c r="B29" s="145"/>
      <c r="C29" s="145"/>
      <c r="D29" s="145"/>
      <c r="E29" s="145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6:M26"/>
    <mergeCell ref="O26:P27"/>
    <mergeCell ref="H26:I27"/>
    <mergeCell ref="Q26:T26"/>
    <mergeCell ref="A29:E29"/>
    <mergeCell ref="A26:B27"/>
    <mergeCell ref="C26:F2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L6" sqref="L6:N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6" t="s">
        <v>54</v>
      </c>
      <c r="B4" s="146"/>
      <c r="C4" s="146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1" t="str">
        <f>'G-1'!D5:H5</f>
        <v>CALLE 85 X CARRERA 65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0</v>
      </c>
      <c r="M5" s="152"/>
      <c r="N5" s="152"/>
      <c r="O5" s="8"/>
      <c r="P5" s="147" t="s">
        <v>57</v>
      </c>
      <c r="Q5" s="147"/>
      <c r="R5" s="147"/>
      <c r="S5" s="150" t="s">
        <v>128</v>
      </c>
      <c r="T5" s="150"/>
      <c r="U5" s="150"/>
    </row>
    <row r="6" spans="1:21" ht="12.75" customHeight="1" x14ac:dyDescent="0.2">
      <c r="A6" s="147" t="s">
        <v>55</v>
      </c>
      <c r="B6" s="147"/>
      <c r="C6" s="147"/>
      <c r="D6" s="148"/>
      <c r="E6" s="148"/>
      <c r="F6" s="148"/>
      <c r="G6" s="148"/>
      <c r="H6" s="148"/>
      <c r="I6" s="147" t="s">
        <v>59</v>
      </c>
      <c r="J6" s="147"/>
      <c r="K6" s="147"/>
      <c r="L6" s="153"/>
      <c r="M6" s="153"/>
      <c r="N6" s="153"/>
      <c r="O6" s="35"/>
      <c r="P6" s="147" t="s">
        <v>58</v>
      </c>
      <c r="Q6" s="147"/>
      <c r="R6" s="147"/>
      <c r="S6" s="161">
        <f>'G-1'!S6:U6</f>
        <v>42580</v>
      </c>
      <c r="T6" s="161"/>
      <c r="U6" s="161"/>
    </row>
    <row r="7" spans="1:21" ht="11.25" customHeight="1" x14ac:dyDescent="0.2">
      <c r="A7" s="9"/>
      <c r="B7" s="7"/>
      <c r="C7" s="7"/>
      <c r="D7" s="7"/>
      <c r="E7" s="160"/>
      <c r="F7" s="160"/>
      <c r="G7" s="160"/>
      <c r="H7" s="160"/>
      <c r="I7" s="160"/>
      <c r="J7" s="160"/>
      <c r="K7" s="160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4" t="s">
        <v>36</v>
      </c>
      <c r="B8" s="157" t="s">
        <v>34</v>
      </c>
      <c r="C8" s="158"/>
      <c r="D8" s="158"/>
      <c r="E8" s="159"/>
      <c r="F8" s="154" t="s">
        <v>35</v>
      </c>
      <c r="G8" s="154" t="s">
        <v>37</v>
      </c>
      <c r="H8" s="154" t="s">
        <v>36</v>
      </c>
      <c r="I8" s="157" t="s">
        <v>34</v>
      </c>
      <c r="J8" s="158"/>
      <c r="K8" s="158"/>
      <c r="L8" s="159"/>
      <c r="M8" s="154" t="s">
        <v>35</v>
      </c>
      <c r="N8" s="154" t="s">
        <v>37</v>
      </c>
      <c r="O8" s="154" t="s">
        <v>36</v>
      </c>
      <c r="P8" s="157" t="s">
        <v>34</v>
      </c>
      <c r="Q8" s="158"/>
      <c r="R8" s="158"/>
      <c r="S8" s="159"/>
      <c r="T8" s="154" t="s">
        <v>35</v>
      </c>
      <c r="U8" s="154" t="s">
        <v>37</v>
      </c>
    </row>
    <row r="9" spans="1:21" ht="12" customHeight="1" thickBot="1" x14ac:dyDescent="0.25">
      <c r="A9" s="156"/>
      <c r="B9" s="11" t="s">
        <v>52</v>
      </c>
      <c r="C9" s="11" t="s">
        <v>0</v>
      </c>
      <c r="D9" s="11" t="s">
        <v>2</v>
      </c>
      <c r="E9" s="12" t="s">
        <v>3</v>
      </c>
      <c r="F9" s="156"/>
      <c r="G9" s="156"/>
      <c r="H9" s="156"/>
      <c r="I9" s="13" t="s">
        <v>52</v>
      </c>
      <c r="J9" s="13" t="s">
        <v>0</v>
      </c>
      <c r="K9" s="11" t="s">
        <v>2</v>
      </c>
      <c r="L9" s="12" t="s">
        <v>3</v>
      </c>
      <c r="M9" s="156"/>
      <c r="N9" s="156"/>
      <c r="O9" s="156"/>
      <c r="P9" s="13" t="s">
        <v>52</v>
      </c>
      <c r="Q9" s="13" t="s">
        <v>0</v>
      </c>
      <c r="R9" s="11" t="s">
        <v>2</v>
      </c>
      <c r="S9" s="12" t="s">
        <v>3</v>
      </c>
      <c r="T9" s="156"/>
      <c r="U9" s="155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24" customHeight="1" x14ac:dyDescent="0.2">
      <c r="A26" s="141" t="s">
        <v>47</v>
      </c>
      <c r="B26" s="142"/>
      <c r="C26" s="138" t="s">
        <v>50</v>
      </c>
      <c r="D26" s="139"/>
      <c r="E26" s="139"/>
      <c r="F26" s="140"/>
      <c r="G26" s="43">
        <f>MAX(G13:G25)</f>
        <v>0</v>
      </c>
      <c r="H26" s="141" t="s">
        <v>48</v>
      </c>
      <c r="I26" s="142"/>
      <c r="J26" s="138" t="s">
        <v>50</v>
      </c>
      <c r="K26" s="139"/>
      <c r="L26" s="139"/>
      <c r="M26" s="140"/>
      <c r="N26" s="43">
        <f>MAX(N13:N25)</f>
        <v>0</v>
      </c>
      <c r="O26" s="141" t="s">
        <v>49</v>
      </c>
      <c r="P26" s="142"/>
      <c r="Q26" s="138" t="s">
        <v>50</v>
      </c>
      <c r="R26" s="139"/>
      <c r="S26" s="139"/>
      <c r="T26" s="140"/>
      <c r="U26" s="43">
        <f>MAX(U13:U25)</f>
        <v>0</v>
      </c>
    </row>
    <row r="27" spans="1:21" ht="24" customHeight="1" x14ac:dyDescent="0.2">
      <c r="A27" s="143"/>
      <c r="B27" s="144"/>
      <c r="C27" s="41" t="s">
        <v>62</v>
      </c>
      <c r="D27" s="44"/>
      <c r="E27" s="44"/>
      <c r="F27" s="45" t="s">
        <v>141</v>
      </c>
      <c r="G27" s="46"/>
      <c r="H27" s="143"/>
      <c r="I27" s="144"/>
      <c r="J27" s="41" t="s">
        <v>62</v>
      </c>
      <c r="K27" s="44"/>
      <c r="L27" s="44"/>
      <c r="M27" s="45" t="s">
        <v>143</v>
      </c>
      <c r="N27" s="46"/>
      <c r="O27" s="143"/>
      <c r="P27" s="144"/>
      <c r="Q27" s="41" t="s">
        <v>62</v>
      </c>
      <c r="R27" s="44"/>
      <c r="S27" s="44"/>
      <c r="T27" s="45" t="s">
        <v>144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45" t="s">
        <v>51</v>
      </c>
      <c r="B29" s="145"/>
      <c r="C29" s="145"/>
      <c r="D29" s="145"/>
      <c r="E29" s="145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L6" sqref="L6:N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6" t="s">
        <v>54</v>
      </c>
      <c r="B4" s="146"/>
      <c r="C4" s="146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1" t="str">
        <f>'G-1'!D5:H5</f>
        <v>CALLE 85 X CARRERA 65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0</v>
      </c>
      <c r="M5" s="152"/>
      <c r="N5" s="152"/>
      <c r="O5" s="8"/>
      <c r="P5" s="147" t="s">
        <v>57</v>
      </c>
      <c r="Q5" s="147"/>
      <c r="R5" s="147"/>
      <c r="S5" s="150" t="s">
        <v>129</v>
      </c>
      <c r="T5" s="150"/>
      <c r="U5" s="150"/>
    </row>
    <row r="6" spans="1:21" ht="12.75" customHeight="1" x14ac:dyDescent="0.2">
      <c r="A6" s="147" t="s">
        <v>55</v>
      </c>
      <c r="B6" s="147"/>
      <c r="C6" s="147"/>
      <c r="D6" s="148"/>
      <c r="E6" s="148"/>
      <c r="F6" s="148"/>
      <c r="G6" s="148"/>
      <c r="H6" s="148"/>
      <c r="I6" s="147" t="s">
        <v>59</v>
      </c>
      <c r="J6" s="147"/>
      <c r="K6" s="147"/>
      <c r="L6" s="153"/>
      <c r="M6" s="153"/>
      <c r="N6" s="153"/>
      <c r="O6" s="35"/>
      <c r="P6" s="147" t="s">
        <v>58</v>
      </c>
      <c r="Q6" s="147"/>
      <c r="R6" s="147"/>
      <c r="S6" s="161">
        <f>'G-1'!S6:U6</f>
        <v>42580</v>
      </c>
      <c r="T6" s="161"/>
      <c r="U6" s="161"/>
    </row>
    <row r="7" spans="1:21" ht="11.25" customHeight="1" x14ac:dyDescent="0.2">
      <c r="A7" s="9"/>
      <c r="B7" s="7"/>
      <c r="C7" s="7"/>
      <c r="D7" s="7"/>
      <c r="E7" s="160"/>
      <c r="F7" s="160"/>
      <c r="G7" s="160"/>
      <c r="H7" s="160"/>
      <c r="I7" s="160"/>
      <c r="J7" s="160"/>
      <c r="K7" s="160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4" t="s">
        <v>36</v>
      </c>
      <c r="B8" s="157" t="s">
        <v>34</v>
      </c>
      <c r="C8" s="158"/>
      <c r="D8" s="158"/>
      <c r="E8" s="159"/>
      <c r="F8" s="154" t="s">
        <v>35</v>
      </c>
      <c r="G8" s="154" t="s">
        <v>37</v>
      </c>
      <c r="H8" s="154" t="s">
        <v>36</v>
      </c>
      <c r="I8" s="157" t="s">
        <v>34</v>
      </c>
      <c r="J8" s="158"/>
      <c r="K8" s="158"/>
      <c r="L8" s="159"/>
      <c r="M8" s="154" t="s">
        <v>35</v>
      </c>
      <c r="N8" s="154" t="s">
        <v>37</v>
      </c>
      <c r="O8" s="154" t="s">
        <v>36</v>
      </c>
      <c r="P8" s="157" t="s">
        <v>34</v>
      </c>
      <c r="Q8" s="158"/>
      <c r="R8" s="158"/>
      <c r="S8" s="159"/>
      <c r="T8" s="154" t="s">
        <v>35</v>
      </c>
      <c r="U8" s="154" t="s">
        <v>37</v>
      </c>
    </row>
    <row r="9" spans="1:21" ht="12" customHeight="1" thickBot="1" x14ac:dyDescent="0.25">
      <c r="A9" s="156"/>
      <c r="B9" s="11" t="s">
        <v>52</v>
      </c>
      <c r="C9" s="11" t="s">
        <v>0</v>
      </c>
      <c r="D9" s="11" t="s">
        <v>2</v>
      </c>
      <c r="E9" s="12" t="s">
        <v>3</v>
      </c>
      <c r="F9" s="156"/>
      <c r="G9" s="156"/>
      <c r="H9" s="156"/>
      <c r="I9" s="13" t="s">
        <v>52</v>
      </c>
      <c r="J9" s="13" t="s">
        <v>0</v>
      </c>
      <c r="K9" s="11" t="s">
        <v>2</v>
      </c>
      <c r="L9" s="12" t="s">
        <v>3</v>
      </c>
      <c r="M9" s="156"/>
      <c r="N9" s="156"/>
      <c r="O9" s="156"/>
      <c r="P9" s="13" t="s">
        <v>52</v>
      </c>
      <c r="Q9" s="13" t="s">
        <v>0</v>
      </c>
      <c r="R9" s="11" t="s">
        <v>2</v>
      </c>
      <c r="S9" s="12" t="s">
        <v>3</v>
      </c>
      <c r="T9" s="156"/>
      <c r="U9" s="155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15" customHeight="1" x14ac:dyDescent="0.2">
      <c r="A26" s="141" t="s">
        <v>47</v>
      </c>
      <c r="B26" s="142"/>
      <c r="C26" s="138" t="s">
        <v>50</v>
      </c>
      <c r="D26" s="139"/>
      <c r="E26" s="139"/>
      <c r="F26" s="140"/>
      <c r="G26" s="43">
        <f>MAX(G13:G25)</f>
        <v>0</v>
      </c>
      <c r="H26" s="141" t="s">
        <v>48</v>
      </c>
      <c r="I26" s="142"/>
      <c r="J26" s="138" t="s">
        <v>50</v>
      </c>
      <c r="K26" s="139"/>
      <c r="L26" s="139"/>
      <c r="M26" s="140"/>
      <c r="N26" s="43">
        <f>MAX(N13:N25)</f>
        <v>0</v>
      </c>
      <c r="O26" s="141" t="s">
        <v>49</v>
      </c>
      <c r="P26" s="142"/>
      <c r="Q26" s="138" t="s">
        <v>50</v>
      </c>
      <c r="R26" s="139"/>
      <c r="S26" s="139"/>
      <c r="T26" s="140"/>
      <c r="U26" s="43">
        <f>MAX(U13:U25)</f>
        <v>0</v>
      </c>
    </row>
    <row r="27" spans="1:21" ht="15" customHeight="1" x14ac:dyDescent="0.2">
      <c r="A27" s="143"/>
      <c r="B27" s="144"/>
      <c r="C27" s="41" t="s">
        <v>62</v>
      </c>
      <c r="D27" s="44"/>
      <c r="E27" s="44"/>
      <c r="F27" s="45" t="s">
        <v>133</v>
      </c>
      <c r="G27" s="46"/>
      <c r="H27" s="143"/>
      <c r="I27" s="144"/>
      <c r="J27" s="41" t="s">
        <v>62</v>
      </c>
      <c r="K27" s="44"/>
      <c r="L27" s="44"/>
      <c r="M27" s="45" t="s">
        <v>139</v>
      </c>
      <c r="N27" s="46"/>
      <c r="O27" s="143"/>
      <c r="P27" s="144"/>
      <c r="Q27" s="41" t="s">
        <v>62</v>
      </c>
      <c r="R27" s="44"/>
      <c r="S27" s="44"/>
      <c r="T27" s="45" t="s">
        <v>145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5" t="s">
        <v>51</v>
      </c>
      <c r="B29" s="145"/>
      <c r="C29" s="145"/>
      <c r="D29" s="145"/>
      <c r="E29" s="145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abSelected="1" zoomScaleNormal="100" workbookViewId="0">
      <selection activeCell="L6" sqref="L6:N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6" t="s">
        <v>54</v>
      </c>
      <c r="B4" s="146"/>
      <c r="C4" s="146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1" t="str">
        <f>'G-1'!D5:H5</f>
        <v>CALLE 85 X CARRERA 65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0</v>
      </c>
      <c r="M5" s="152"/>
      <c r="N5" s="152"/>
      <c r="O5" s="8"/>
      <c r="P5" s="147" t="s">
        <v>57</v>
      </c>
      <c r="Q5" s="147"/>
      <c r="R5" s="147"/>
      <c r="S5" s="150" t="s">
        <v>130</v>
      </c>
      <c r="T5" s="150"/>
      <c r="U5" s="150"/>
    </row>
    <row r="6" spans="1:21" ht="12.75" customHeight="1" x14ac:dyDescent="0.2">
      <c r="A6" s="147" t="s">
        <v>55</v>
      </c>
      <c r="B6" s="147"/>
      <c r="C6" s="147"/>
      <c r="D6" s="148" t="s">
        <v>150</v>
      </c>
      <c r="E6" s="148"/>
      <c r="F6" s="148"/>
      <c r="G6" s="148"/>
      <c r="H6" s="148"/>
      <c r="I6" s="147" t="s">
        <v>59</v>
      </c>
      <c r="J6" s="147"/>
      <c r="K6" s="147"/>
      <c r="L6" s="153">
        <v>2</v>
      </c>
      <c r="M6" s="153"/>
      <c r="N6" s="153"/>
      <c r="O6" s="35"/>
      <c r="P6" s="147" t="s">
        <v>58</v>
      </c>
      <c r="Q6" s="147"/>
      <c r="R6" s="147"/>
      <c r="S6" s="161">
        <f>'G-1'!S6:U6</f>
        <v>42580</v>
      </c>
      <c r="T6" s="161"/>
      <c r="U6" s="161"/>
    </row>
    <row r="7" spans="1:21" ht="11.25" customHeight="1" x14ac:dyDescent="0.2">
      <c r="A7" s="9"/>
      <c r="B7" s="7"/>
      <c r="C7" s="7"/>
      <c r="D7" s="7"/>
      <c r="E7" s="160"/>
      <c r="F7" s="160"/>
      <c r="G7" s="160"/>
      <c r="H7" s="160"/>
      <c r="I7" s="160"/>
      <c r="J7" s="160"/>
      <c r="K7" s="160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4" t="s">
        <v>36</v>
      </c>
      <c r="B8" s="157" t="s">
        <v>34</v>
      </c>
      <c r="C8" s="158"/>
      <c r="D8" s="158"/>
      <c r="E8" s="159"/>
      <c r="F8" s="154" t="s">
        <v>35</v>
      </c>
      <c r="G8" s="154" t="s">
        <v>37</v>
      </c>
      <c r="H8" s="154" t="s">
        <v>36</v>
      </c>
      <c r="I8" s="157" t="s">
        <v>34</v>
      </c>
      <c r="J8" s="158"/>
      <c r="K8" s="158"/>
      <c r="L8" s="159"/>
      <c r="M8" s="154" t="s">
        <v>35</v>
      </c>
      <c r="N8" s="154" t="s">
        <v>37</v>
      </c>
      <c r="O8" s="154" t="s">
        <v>36</v>
      </c>
      <c r="P8" s="157" t="s">
        <v>34</v>
      </c>
      <c r="Q8" s="158"/>
      <c r="R8" s="158"/>
      <c r="S8" s="159"/>
      <c r="T8" s="154" t="s">
        <v>35</v>
      </c>
      <c r="U8" s="154" t="s">
        <v>37</v>
      </c>
    </row>
    <row r="9" spans="1:21" ht="12" customHeight="1" thickBot="1" x14ac:dyDescent="0.25">
      <c r="A9" s="156"/>
      <c r="B9" s="11" t="s">
        <v>52</v>
      </c>
      <c r="C9" s="11" t="s">
        <v>0</v>
      </c>
      <c r="D9" s="11" t="s">
        <v>2</v>
      </c>
      <c r="E9" s="12" t="s">
        <v>3</v>
      </c>
      <c r="F9" s="156"/>
      <c r="G9" s="156"/>
      <c r="H9" s="156"/>
      <c r="I9" s="13" t="s">
        <v>52</v>
      </c>
      <c r="J9" s="13" t="s">
        <v>0</v>
      </c>
      <c r="K9" s="11" t="s">
        <v>2</v>
      </c>
      <c r="L9" s="12" t="s">
        <v>3</v>
      </c>
      <c r="M9" s="156"/>
      <c r="N9" s="156"/>
      <c r="O9" s="156"/>
      <c r="P9" s="13" t="s">
        <v>52</v>
      </c>
      <c r="Q9" s="13" t="s">
        <v>0</v>
      </c>
      <c r="R9" s="11" t="s">
        <v>2</v>
      </c>
      <c r="S9" s="12" t="s">
        <v>3</v>
      </c>
      <c r="T9" s="156"/>
      <c r="U9" s="155"/>
    </row>
    <row r="10" spans="1:21" ht="24" customHeight="1" x14ac:dyDescent="0.2">
      <c r="A10" s="111" t="s">
        <v>131</v>
      </c>
      <c r="B10" s="112">
        <v>8</v>
      </c>
      <c r="C10" s="112">
        <v>50</v>
      </c>
      <c r="D10" s="112">
        <v>5</v>
      </c>
      <c r="E10" s="112">
        <v>0</v>
      </c>
      <c r="F10" s="113">
        <f t="shared" ref="F10:F21" si="0">B10*0.5+C10*1+D10*2+E10*2.5</f>
        <v>64</v>
      </c>
      <c r="G10" s="29"/>
      <c r="H10" s="114" t="s">
        <v>27</v>
      </c>
      <c r="I10" s="112">
        <v>33</v>
      </c>
      <c r="J10" s="112">
        <v>162</v>
      </c>
      <c r="K10" s="112">
        <v>8</v>
      </c>
      <c r="L10" s="112">
        <v>3</v>
      </c>
      <c r="M10" s="113">
        <f t="shared" ref="M10:M21" si="1">I10*0.5+J10*1+K10*2+L10*2.5</f>
        <v>202</v>
      </c>
      <c r="N10" s="29"/>
      <c r="O10" s="114" t="s">
        <v>43</v>
      </c>
      <c r="P10" s="112">
        <v>20</v>
      </c>
      <c r="Q10" s="112">
        <v>140</v>
      </c>
      <c r="R10" s="112">
        <v>6</v>
      </c>
      <c r="S10" s="112">
        <v>2</v>
      </c>
      <c r="T10" s="113">
        <f t="shared" ref="T10:T25" si="2">P10*0.5+Q10*1+R10*2+S10*2.5</f>
        <v>167</v>
      </c>
      <c r="U10" s="115"/>
    </row>
    <row r="11" spans="1:21" ht="24" customHeight="1" x14ac:dyDescent="0.2">
      <c r="A11" s="116" t="s">
        <v>132</v>
      </c>
      <c r="B11" s="38">
        <v>3</v>
      </c>
      <c r="C11" s="38">
        <v>45</v>
      </c>
      <c r="D11" s="38">
        <v>10</v>
      </c>
      <c r="E11" s="38">
        <v>0</v>
      </c>
      <c r="F11" s="5">
        <f t="shared" si="0"/>
        <v>66.5</v>
      </c>
      <c r="G11" s="2"/>
      <c r="H11" s="14" t="s">
        <v>28</v>
      </c>
      <c r="I11" s="38">
        <v>26</v>
      </c>
      <c r="J11" s="38">
        <v>152</v>
      </c>
      <c r="K11" s="38">
        <v>7</v>
      </c>
      <c r="L11" s="38">
        <v>2</v>
      </c>
      <c r="M11" s="5">
        <f t="shared" si="1"/>
        <v>184</v>
      </c>
      <c r="N11" s="2"/>
      <c r="O11" s="14" t="s">
        <v>44</v>
      </c>
      <c r="P11" s="38">
        <v>22</v>
      </c>
      <c r="Q11" s="38">
        <v>132</v>
      </c>
      <c r="R11" s="38">
        <v>4</v>
      </c>
      <c r="S11" s="38">
        <v>3</v>
      </c>
      <c r="T11" s="5">
        <f t="shared" si="2"/>
        <v>158.5</v>
      </c>
      <c r="U11" s="117"/>
    </row>
    <row r="12" spans="1:21" ht="24" customHeight="1" x14ac:dyDescent="0.2">
      <c r="A12" s="116" t="s">
        <v>114</v>
      </c>
      <c r="B12" s="38">
        <v>16</v>
      </c>
      <c r="C12" s="38">
        <v>65</v>
      </c>
      <c r="D12" s="38">
        <v>6</v>
      </c>
      <c r="E12" s="38">
        <v>0</v>
      </c>
      <c r="F12" s="5">
        <f t="shared" si="0"/>
        <v>85</v>
      </c>
      <c r="G12" s="2"/>
      <c r="H12" s="14" t="s">
        <v>1</v>
      </c>
      <c r="I12" s="38">
        <v>34</v>
      </c>
      <c r="J12" s="38">
        <v>150</v>
      </c>
      <c r="K12" s="38">
        <v>7</v>
      </c>
      <c r="L12" s="38">
        <v>4</v>
      </c>
      <c r="M12" s="5">
        <f t="shared" si="1"/>
        <v>191</v>
      </c>
      <c r="N12" s="2"/>
      <c r="O12" s="14" t="s">
        <v>32</v>
      </c>
      <c r="P12" s="38">
        <v>33</v>
      </c>
      <c r="Q12" s="38">
        <v>132</v>
      </c>
      <c r="R12" s="38">
        <v>12</v>
      </c>
      <c r="S12" s="38">
        <v>3</v>
      </c>
      <c r="T12" s="5">
        <f t="shared" si="2"/>
        <v>180</v>
      </c>
      <c r="U12" s="117"/>
    </row>
    <row r="13" spans="1:21" ht="24" customHeight="1" x14ac:dyDescent="0.2">
      <c r="A13" s="116" t="s">
        <v>115</v>
      </c>
      <c r="B13" s="38">
        <v>17</v>
      </c>
      <c r="C13" s="38">
        <v>100</v>
      </c>
      <c r="D13" s="38">
        <v>17</v>
      </c>
      <c r="E13" s="38">
        <v>0</v>
      </c>
      <c r="F13" s="5">
        <f t="shared" si="0"/>
        <v>142.5</v>
      </c>
      <c r="G13" s="2">
        <f t="shared" ref="G13:G21" si="3">F10+F11+F12+F13</f>
        <v>358</v>
      </c>
      <c r="H13" s="14" t="s">
        <v>4</v>
      </c>
      <c r="I13" s="38">
        <v>21</v>
      </c>
      <c r="J13" s="38">
        <v>153</v>
      </c>
      <c r="K13" s="38">
        <v>7</v>
      </c>
      <c r="L13" s="38">
        <v>5</v>
      </c>
      <c r="M13" s="5">
        <f t="shared" si="1"/>
        <v>190</v>
      </c>
      <c r="N13" s="2">
        <f t="shared" ref="N13:N21" si="4">M10+M11+M12+M13</f>
        <v>767</v>
      </c>
      <c r="O13" s="14" t="s">
        <v>33</v>
      </c>
      <c r="P13" s="38">
        <v>26</v>
      </c>
      <c r="Q13" s="38">
        <v>153</v>
      </c>
      <c r="R13" s="38">
        <v>4</v>
      </c>
      <c r="S13" s="38">
        <v>1</v>
      </c>
      <c r="T13" s="5">
        <f t="shared" si="2"/>
        <v>176.5</v>
      </c>
      <c r="U13" s="117">
        <f t="shared" ref="U13:U25" si="5">T10+T11+T12+T13</f>
        <v>682</v>
      </c>
    </row>
    <row r="14" spans="1:21" ht="24" customHeight="1" x14ac:dyDescent="0.2">
      <c r="A14" s="116" t="s">
        <v>116</v>
      </c>
      <c r="B14" s="38">
        <v>20</v>
      </c>
      <c r="C14" s="38">
        <v>129</v>
      </c>
      <c r="D14" s="38">
        <v>11</v>
      </c>
      <c r="E14" s="38">
        <v>0</v>
      </c>
      <c r="F14" s="5">
        <f t="shared" si="0"/>
        <v>161</v>
      </c>
      <c r="G14" s="2">
        <f t="shared" si="3"/>
        <v>455</v>
      </c>
      <c r="H14" s="14" t="s">
        <v>5</v>
      </c>
      <c r="I14" s="38">
        <v>26</v>
      </c>
      <c r="J14" s="38">
        <v>175</v>
      </c>
      <c r="K14" s="38">
        <v>10</v>
      </c>
      <c r="L14" s="38">
        <v>2</v>
      </c>
      <c r="M14" s="5">
        <f t="shared" si="1"/>
        <v>213</v>
      </c>
      <c r="N14" s="2">
        <f t="shared" si="4"/>
        <v>778</v>
      </c>
      <c r="O14" s="14" t="s">
        <v>29</v>
      </c>
      <c r="P14" s="38">
        <v>28</v>
      </c>
      <c r="Q14" s="38">
        <v>142</v>
      </c>
      <c r="R14" s="38">
        <v>8</v>
      </c>
      <c r="S14" s="38">
        <v>2</v>
      </c>
      <c r="T14" s="5">
        <f t="shared" si="2"/>
        <v>177</v>
      </c>
      <c r="U14" s="117">
        <f t="shared" si="5"/>
        <v>692</v>
      </c>
    </row>
    <row r="15" spans="1:21" ht="24" customHeight="1" x14ac:dyDescent="0.2">
      <c r="A15" s="116" t="s">
        <v>117</v>
      </c>
      <c r="B15" s="38">
        <v>16</v>
      </c>
      <c r="C15" s="38">
        <v>117</v>
      </c>
      <c r="D15" s="38">
        <v>13</v>
      </c>
      <c r="E15" s="38">
        <v>0</v>
      </c>
      <c r="F15" s="5">
        <f t="shared" si="0"/>
        <v>151</v>
      </c>
      <c r="G15" s="2">
        <f t="shared" si="3"/>
        <v>539.5</v>
      </c>
      <c r="H15" s="14" t="s">
        <v>6</v>
      </c>
      <c r="I15" s="38">
        <v>19</v>
      </c>
      <c r="J15" s="38">
        <v>144</v>
      </c>
      <c r="K15" s="38">
        <v>5</v>
      </c>
      <c r="L15" s="38">
        <v>0</v>
      </c>
      <c r="M15" s="5">
        <f t="shared" si="1"/>
        <v>163.5</v>
      </c>
      <c r="N15" s="2">
        <f t="shared" si="4"/>
        <v>757.5</v>
      </c>
      <c r="O15" s="14" t="s">
        <v>30</v>
      </c>
      <c r="P15" s="38">
        <v>27</v>
      </c>
      <c r="Q15" s="38">
        <v>141</v>
      </c>
      <c r="R15" s="38">
        <v>8</v>
      </c>
      <c r="S15" s="38">
        <v>0</v>
      </c>
      <c r="T15" s="5">
        <f t="shared" si="2"/>
        <v>170.5</v>
      </c>
      <c r="U15" s="117">
        <f t="shared" si="5"/>
        <v>704</v>
      </c>
    </row>
    <row r="16" spans="1:21" ht="24" customHeight="1" x14ac:dyDescent="0.2">
      <c r="A16" s="116" t="s">
        <v>11</v>
      </c>
      <c r="B16" s="38">
        <v>20</v>
      </c>
      <c r="C16" s="38">
        <v>118</v>
      </c>
      <c r="D16" s="38">
        <v>11</v>
      </c>
      <c r="E16" s="38">
        <v>0</v>
      </c>
      <c r="F16" s="5">
        <f t="shared" si="0"/>
        <v>150</v>
      </c>
      <c r="G16" s="2">
        <f t="shared" si="3"/>
        <v>604.5</v>
      </c>
      <c r="H16" s="14" t="s">
        <v>7</v>
      </c>
      <c r="I16" s="38">
        <v>17</v>
      </c>
      <c r="J16" s="38">
        <v>169</v>
      </c>
      <c r="K16" s="38">
        <v>10</v>
      </c>
      <c r="L16" s="38">
        <v>2</v>
      </c>
      <c r="M16" s="5">
        <f t="shared" si="1"/>
        <v>202.5</v>
      </c>
      <c r="N16" s="2">
        <f t="shared" si="4"/>
        <v>769</v>
      </c>
      <c r="O16" s="14" t="s">
        <v>8</v>
      </c>
      <c r="P16" s="38">
        <v>28</v>
      </c>
      <c r="Q16" s="38">
        <v>137</v>
      </c>
      <c r="R16" s="38">
        <v>7</v>
      </c>
      <c r="S16" s="38">
        <v>2</v>
      </c>
      <c r="T16" s="5">
        <f t="shared" si="2"/>
        <v>170</v>
      </c>
      <c r="U16" s="117">
        <f t="shared" si="5"/>
        <v>694</v>
      </c>
    </row>
    <row r="17" spans="1:21" ht="24" customHeight="1" x14ac:dyDescent="0.2">
      <c r="A17" s="116" t="s">
        <v>14</v>
      </c>
      <c r="B17" s="38">
        <v>18</v>
      </c>
      <c r="C17" s="38">
        <v>96</v>
      </c>
      <c r="D17" s="38">
        <v>10</v>
      </c>
      <c r="E17" s="38">
        <v>0</v>
      </c>
      <c r="F17" s="5">
        <f t="shared" si="0"/>
        <v>125</v>
      </c>
      <c r="G17" s="2">
        <f t="shared" si="3"/>
        <v>587</v>
      </c>
      <c r="H17" s="14" t="s">
        <v>9</v>
      </c>
      <c r="I17" s="38">
        <v>26</v>
      </c>
      <c r="J17" s="38">
        <v>187</v>
      </c>
      <c r="K17" s="38">
        <v>7</v>
      </c>
      <c r="L17" s="38">
        <v>3</v>
      </c>
      <c r="M17" s="5">
        <f t="shared" si="1"/>
        <v>221.5</v>
      </c>
      <c r="N17" s="2">
        <f t="shared" si="4"/>
        <v>800.5</v>
      </c>
      <c r="O17" s="14" t="s">
        <v>10</v>
      </c>
      <c r="P17" s="38">
        <v>32</v>
      </c>
      <c r="Q17" s="38">
        <v>142</v>
      </c>
      <c r="R17" s="38">
        <v>9</v>
      </c>
      <c r="S17" s="38">
        <v>0</v>
      </c>
      <c r="T17" s="5">
        <f t="shared" si="2"/>
        <v>176</v>
      </c>
      <c r="U17" s="117">
        <f t="shared" si="5"/>
        <v>693.5</v>
      </c>
    </row>
    <row r="18" spans="1:21" ht="24" customHeight="1" x14ac:dyDescent="0.2">
      <c r="A18" s="116" t="s">
        <v>17</v>
      </c>
      <c r="B18" s="38">
        <v>24</v>
      </c>
      <c r="C18" s="38">
        <v>122</v>
      </c>
      <c r="D18" s="38">
        <v>8</v>
      </c>
      <c r="E18" s="38">
        <v>2</v>
      </c>
      <c r="F18" s="5">
        <f t="shared" si="0"/>
        <v>155</v>
      </c>
      <c r="G18" s="2">
        <f t="shared" si="3"/>
        <v>581</v>
      </c>
      <c r="H18" s="14" t="s">
        <v>12</v>
      </c>
      <c r="I18" s="38">
        <v>15</v>
      </c>
      <c r="J18" s="38">
        <v>141</v>
      </c>
      <c r="K18" s="38">
        <v>9</v>
      </c>
      <c r="L18" s="38">
        <v>0</v>
      </c>
      <c r="M18" s="5">
        <f t="shared" si="1"/>
        <v>166.5</v>
      </c>
      <c r="N18" s="2">
        <f t="shared" si="4"/>
        <v>754</v>
      </c>
      <c r="O18" s="14" t="s">
        <v>13</v>
      </c>
      <c r="P18" s="38">
        <v>32</v>
      </c>
      <c r="Q18" s="38">
        <v>147</v>
      </c>
      <c r="R18" s="38">
        <v>11</v>
      </c>
      <c r="S18" s="38">
        <v>1</v>
      </c>
      <c r="T18" s="5">
        <f t="shared" si="2"/>
        <v>187.5</v>
      </c>
      <c r="U18" s="117">
        <f t="shared" si="5"/>
        <v>704</v>
      </c>
    </row>
    <row r="19" spans="1:21" ht="24" customHeight="1" x14ac:dyDescent="0.2">
      <c r="A19" s="116" t="s">
        <v>19</v>
      </c>
      <c r="B19" s="38">
        <v>26</v>
      </c>
      <c r="C19" s="38">
        <v>121</v>
      </c>
      <c r="D19" s="38">
        <v>9</v>
      </c>
      <c r="E19" s="38">
        <v>1</v>
      </c>
      <c r="F19" s="5">
        <f t="shared" si="0"/>
        <v>154.5</v>
      </c>
      <c r="G19" s="2">
        <f t="shared" si="3"/>
        <v>584.5</v>
      </c>
      <c r="H19" s="14" t="s">
        <v>15</v>
      </c>
      <c r="I19" s="38">
        <v>21</v>
      </c>
      <c r="J19" s="38">
        <v>122</v>
      </c>
      <c r="K19" s="38">
        <v>7</v>
      </c>
      <c r="L19" s="38">
        <v>0</v>
      </c>
      <c r="M19" s="5">
        <f t="shared" si="1"/>
        <v>146.5</v>
      </c>
      <c r="N19" s="2">
        <f t="shared" si="4"/>
        <v>737</v>
      </c>
      <c r="O19" s="14" t="s">
        <v>16</v>
      </c>
      <c r="P19" s="38">
        <v>23</v>
      </c>
      <c r="Q19" s="38">
        <v>127</v>
      </c>
      <c r="R19" s="38">
        <v>8</v>
      </c>
      <c r="S19" s="38">
        <v>0</v>
      </c>
      <c r="T19" s="5">
        <f t="shared" si="2"/>
        <v>154.5</v>
      </c>
      <c r="U19" s="117">
        <f t="shared" si="5"/>
        <v>688</v>
      </c>
    </row>
    <row r="20" spans="1:21" ht="24" customHeight="1" x14ac:dyDescent="0.2">
      <c r="A20" s="116" t="s">
        <v>21</v>
      </c>
      <c r="B20" s="38">
        <v>21</v>
      </c>
      <c r="C20" s="38">
        <v>140</v>
      </c>
      <c r="D20" s="38">
        <v>12</v>
      </c>
      <c r="E20" s="38">
        <v>0</v>
      </c>
      <c r="F20" s="5">
        <f t="shared" si="0"/>
        <v>174.5</v>
      </c>
      <c r="G20" s="2">
        <f t="shared" si="3"/>
        <v>609</v>
      </c>
      <c r="H20" s="14" t="s">
        <v>18</v>
      </c>
      <c r="I20" s="38">
        <v>17</v>
      </c>
      <c r="J20" s="38">
        <v>93</v>
      </c>
      <c r="K20" s="38">
        <v>8</v>
      </c>
      <c r="L20" s="38">
        <v>0</v>
      </c>
      <c r="M20" s="5">
        <f t="shared" si="1"/>
        <v>117.5</v>
      </c>
      <c r="N20" s="2">
        <f t="shared" si="4"/>
        <v>652</v>
      </c>
      <c r="O20" s="14" t="s">
        <v>45</v>
      </c>
      <c r="P20" s="38">
        <v>21</v>
      </c>
      <c r="Q20" s="38">
        <v>102</v>
      </c>
      <c r="R20" s="38">
        <v>7</v>
      </c>
      <c r="S20" s="38">
        <v>0</v>
      </c>
      <c r="T20" s="5">
        <f t="shared" si="2"/>
        <v>126.5</v>
      </c>
      <c r="U20" s="117">
        <f t="shared" si="5"/>
        <v>644.5</v>
      </c>
    </row>
    <row r="21" spans="1:21" ht="24" customHeight="1" thickBot="1" x14ac:dyDescent="0.25">
      <c r="A21" s="128" t="s">
        <v>23</v>
      </c>
      <c r="B21" s="129">
        <v>30</v>
      </c>
      <c r="C21" s="129">
        <v>111</v>
      </c>
      <c r="D21" s="129">
        <v>11</v>
      </c>
      <c r="E21" s="129">
        <v>0</v>
      </c>
      <c r="F21" s="130">
        <f t="shared" si="0"/>
        <v>148</v>
      </c>
      <c r="G21" s="131">
        <f t="shared" si="3"/>
        <v>632</v>
      </c>
      <c r="H21" s="132" t="s">
        <v>20</v>
      </c>
      <c r="I21" s="129">
        <v>30</v>
      </c>
      <c r="J21" s="129">
        <v>113</v>
      </c>
      <c r="K21" s="129">
        <v>5</v>
      </c>
      <c r="L21" s="129">
        <v>1</v>
      </c>
      <c r="M21" s="130">
        <f t="shared" si="1"/>
        <v>140.5</v>
      </c>
      <c r="N21" s="131">
        <f t="shared" si="4"/>
        <v>571</v>
      </c>
      <c r="O21" s="14" t="s">
        <v>46</v>
      </c>
      <c r="P21" s="38">
        <v>14</v>
      </c>
      <c r="Q21" s="38">
        <v>101</v>
      </c>
      <c r="R21" s="38">
        <v>8</v>
      </c>
      <c r="S21" s="38">
        <v>1</v>
      </c>
      <c r="T21" s="5">
        <f t="shared" si="2"/>
        <v>126.5</v>
      </c>
      <c r="U21" s="117">
        <f t="shared" si="5"/>
        <v>595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18</v>
      </c>
      <c r="Q22" s="38">
        <v>98</v>
      </c>
      <c r="R22" s="38">
        <v>8</v>
      </c>
      <c r="S22" s="38">
        <v>0</v>
      </c>
      <c r="T22" s="5">
        <f t="shared" si="2"/>
        <v>123</v>
      </c>
      <c r="U22" s="117">
        <f t="shared" si="5"/>
        <v>530.5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12</v>
      </c>
      <c r="Q23" s="38">
        <v>73</v>
      </c>
      <c r="R23" s="38">
        <v>7</v>
      </c>
      <c r="S23" s="38">
        <v>0</v>
      </c>
      <c r="T23" s="5">
        <f t="shared" si="2"/>
        <v>93</v>
      </c>
      <c r="U23" s="117">
        <f t="shared" si="5"/>
        <v>469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16</v>
      </c>
      <c r="Q24" s="38">
        <v>60</v>
      </c>
      <c r="R24" s="38">
        <v>4</v>
      </c>
      <c r="S24" s="38">
        <v>0</v>
      </c>
      <c r="T24" s="5">
        <f t="shared" si="2"/>
        <v>76</v>
      </c>
      <c r="U24" s="117">
        <f t="shared" si="5"/>
        <v>418.5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127</v>
      </c>
      <c r="P25" s="129">
        <v>11</v>
      </c>
      <c r="Q25" s="129">
        <v>65</v>
      </c>
      <c r="R25" s="129">
        <v>4</v>
      </c>
      <c r="S25" s="129">
        <v>0</v>
      </c>
      <c r="T25" s="130">
        <f t="shared" si="2"/>
        <v>78.5</v>
      </c>
      <c r="U25" s="133">
        <f t="shared" si="5"/>
        <v>370.5</v>
      </c>
    </row>
    <row r="26" spans="1:21" ht="24" customHeight="1" x14ac:dyDescent="0.2">
      <c r="A26" s="141" t="s">
        <v>47</v>
      </c>
      <c r="B26" s="142"/>
      <c r="C26" s="138" t="s">
        <v>50</v>
      </c>
      <c r="D26" s="139"/>
      <c r="E26" s="139"/>
      <c r="F26" s="140"/>
      <c r="G26" s="43">
        <f>MAX(G13:G25)</f>
        <v>632</v>
      </c>
      <c r="H26" s="141" t="s">
        <v>48</v>
      </c>
      <c r="I26" s="142"/>
      <c r="J26" s="138" t="s">
        <v>50</v>
      </c>
      <c r="K26" s="139"/>
      <c r="L26" s="139"/>
      <c r="M26" s="140"/>
      <c r="N26" s="43">
        <f>MAX(N13:N25)</f>
        <v>800.5</v>
      </c>
      <c r="O26" s="141" t="s">
        <v>49</v>
      </c>
      <c r="P26" s="142"/>
      <c r="Q26" s="138" t="s">
        <v>50</v>
      </c>
      <c r="R26" s="139"/>
      <c r="S26" s="139"/>
      <c r="T26" s="140"/>
      <c r="U26" s="43">
        <f>MAX(U13:U25)</f>
        <v>704</v>
      </c>
    </row>
    <row r="27" spans="1:21" ht="24" customHeight="1" x14ac:dyDescent="0.2">
      <c r="A27" s="143"/>
      <c r="B27" s="144"/>
      <c r="C27" s="41" t="s">
        <v>62</v>
      </c>
      <c r="D27" s="44"/>
      <c r="E27" s="44"/>
      <c r="F27" s="45" t="s">
        <v>148</v>
      </c>
      <c r="G27" s="46"/>
      <c r="H27" s="143"/>
      <c r="I27" s="144"/>
      <c r="J27" s="41" t="s">
        <v>62</v>
      </c>
      <c r="K27" s="44"/>
      <c r="L27" s="44"/>
      <c r="M27" s="45" t="s">
        <v>151</v>
      </c>
      <c r="N27" s="46"/>
      <c r="O27" s="143"/>
      <c r="P27" s="144"/>
      <c r="Q27" s="41" t="s">
        <v>62</v>
      </c>
      <c r="R27" s="44"/>
      <c r="S27" s="44"/>
      <c r="T27" s="45" t="s">
        <v>140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5" t="s">
        <v>51</v>
      </c>
      <c r="B29" s="145"/>
      <c r="C29" s="145"/>
      <c r="D29" s="145"/>
      <c r="E29" s="145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0" zoomScaleNormal="100" workbookViewId="0">
      <selection activeCell="W19" sqref="W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6" t="s">
        <v>54</v>
      </c>
      <c r="B4" s="146"/>
      <c r="C4" s="146"/>
      <c r="D4" s="21"/>
      <c r="E4" s="151" t="s">
        <v>60</v>
      </c>
      <c r="F4" s="151"/>
      <c r="G4" s="151"/>
      <c r="H4" s="151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7" t="s">
        <v>56</v>
      </c>
      <c r="B5" s="147"/>
      <c r="C5" s="147"/>
      <c r="D5" s="151" t="str">
        <f>'G-1'!D5:H5</f>
        <v>CALLE 85 X CARRERA 65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0</v>
      </c>
      <c r="M5" s="152"/>
      <c r="N5" s="152"/>
      <c r="O5" s="8"/>
      <c r="P5" s="147" t="s">
        <v>57</v>
      </c>
      <c r="Q5" s="147"/>
      <c r="R5" s="147"/>
      <c r="S5" s="150" t="s">
        <v>61</v>
      </c>
      <c r="T5" s="150"/>
      <c r="U5" s="150"/>
    </row>
    <row r="6" spans="1:21" ht="12.75" customHeight="1" x14ac:dyDescent="0.2">
      <c r="A6" s="147"/>
      <c r="B6" s="147"/>
      <c r="C6" s="147"/>
      <c r="D6" s="169"/>
      <c r="E6" s="169"/>
      <c r="F6" s="169"/>
      <c r="G6" s="169"/>
      <c r="H6" s="169"/>
      <c r="I6" s="170"/>
      <c r="J6" s="170"/>
      <c r="K6" s="170"/>
      <c r="L6" s="171"/>
      <c r="M6" s="171"/>
      <c r="N6" s="171"/>
      <c r="O6" s="35"/>
      <c r="P6" s="147" t="s">
        <v>58</v>
      </c>
      <c r="Q6" s="147"/>
      <c r="R6" s="147"/>
      <c r="S6" s="161">
        <f>'G-1'!S6:U6</f>
        <v>42580</v>
      </c>
      <c r="T6" s="161"/>
      <c r="U6" s="161"/>
    </row>
    <row r="7" spans="1:21" ht="11.25" customHeight="1" x14ac:dyDescent="0.2">
      <c r="A7" s="9"/>
      <c r="B7" s="7"/>
      <c r="C7" s="7"/>
      <c r="D7" s="7"/>
      <c r="E7" s="160"/>
      <c r="F7" s="160"/>
      <c r="G7" s="160"/>
      <c r="H7" s="160"/>
      <c r="I7" s="160"/>
      <c r="J7" s="160"/>
      <c r="K7" s="160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4" t="s">
        <v>36</v>
      </c>
      <c r="B8" s="157" t="s">
        <v>34</v>
      </c>
      <c r="C8" s="158"/>
      <c r="D8" s="158"/>
      <c r="E8" s="159"/>
      <c r="F8" s="154" t="s">
        <v>35</v>
      </c>
      <c r="G8" s="154" t="s">
        <v>37</v>
      </c>
      <c r="H8" s="154" t="s">
        <v>36</v>
      </c>
      <c r="I8" s="157" t="s">
        <v>34</v>
      </c>
      <c r="J8" s="158"/>
      <c r="K8" s="158"/>
      <c r="L8" s="159"/>
      <c r="M8" s="154" t="s">
        <v>35</v>
      </c>
      <c r="N8" s="154" t="s">
        <v>37</v>
      </c>
      <c r="O8" s="154" t="s">
        <v>36</v>
      </c>
      <c r="P8" s="157" t="s">
        <v>34</v>
      </c>
      <c r="Q8" s="158"/>
      <c r="R8" s="158"/>
      <c r="S8" s="159"/>
      <c r="T8" s="154" t="s">
        <v>35</v>
      </c>
      <c r="U8" s="154" t="s">
        <v>37</v>
      </c>
    </row>
    <row r="9" spans="1:21" ht="12" customHeight="1" x14ac:dyDescent="0.2">
      <c r="A9" s="167"/>
      <c r="B9" s="11" t="s">
        <v>52</v>
      </c>
      <c r="C9" s="11" t="s">
        <v>0</v>
      </c>
      <c r="D9" s="11" t="s">
        <v>2</v>
      </c>
      <c r="E9" s="12" t="s">
        <v>3</v>
      </c>
      <c r="F9" s="167"/>
      <c r="G9" s="167"/>
      <c r="H9" s="167"/>
      <c r="I9" s="13" t="s">
        <v>52</v>
      </c>
      <c r="J9" s="13" t="s">
        <v>0</v>
      </c>
      <c r="K9" s="11" t="s">
        <v>2</v>
      </c>
      <c r="L9" s="12" t="s">
        <v>3</v>
      </c>
      <c r="M9" s="167"/>
      <c r="N9" s="167"/>
      <c r="O9" s="167"/>
      <c r="P9" s="13" t="s">
        <v>52</v>
      </c>
      <c r="Q9" s="13" t="s">
        <v>0</v>
      </c>
      <c r="R9" s="11" t="s">
        <v>2</v>
      </c>
      <c r="S9" s="12" t="s">
        <v>3</v>
      </c>
      <c r="T9" s="167"/>
      <c r="U9" s="168"/>
    </row>
    <row r="10" spans="1:21" ht="24" customHeight="1" x14ac:dyDescent="0.2">
      <c r="A10" s="14" t="s">
        <v>114</v>
      </c>
      <c r="B10" s="38">
        <f>'G-1'!B10+'G-2'!B10+'G-3'!B10+'G-4'!B10</f>
        <v>21</v>
      </c>
      <c r="C10" s="38">
        <f>'G-1'!C10+'G-2'!C10+'G-3'!C10+'G-4'!C10</f>
        <v>143</v>
      </c>
      <c r="D10" s="38">
        <f>'G-1'!D10+'G-2'!D10+'G-3'!D10+'G-4'!D10</f>
        <v>5</v>
      </c>
      <c r="E10" s="38">
        <f>'G-1'!E10+'G-2'!E10+'G-3'!E10+'G-4'!E10</f>
        <v>4</v>
      </c>
      <c r="F10" s="5">
        <f t="shared" ref="F10:F21" si="0">B10*0.5+C10*1+D10*2+E10*2.5</f>
        <v>173.5</v>
      </c>
      <c r="G10" s="2"/>
      <c r="H10" s="15" t="s">
        <v>27</v>
      </c>
      <c r="I10" s="38">
        <f>'G-1'!I10+'G-2'!I10+'G-3'!I10+'G-4'!I10</f>
        <v>87</v>
      </c>
      <c r="J10" s="38">
        <f>'G-1'!J10+'G-2'!J10+'G-3'!J10+'G-4'!J10</f>
        <v>436</v>
      </c>
      <c r="K10" s="38">
        <f>'G-1'!K10+'G-2'!K10+'G-3'!K10+'G-4'!K10</f>
        <v>8</v>
      </c>
      <c r="L10" s="38">
        <f>'G-1'!L10+'G-2'!L10+'G-3'!L10+'G-4'!L10</f>
        <v>10</v>
      </c>
      <c r="M10" s="5">
        <f t="shared" ref="M10:M21" si="1">I10*0.5+J10*1+K10*2+L10*2.5</f>
        <v>520.5</v>
      </c>
      <c r="N10" s="6"/>
      <c r="O10" s="110" t="s">
        <v>122</v>
      </c>
      <c r="P10" s="38">
        <f>'G-1'!P10+'G-2'!P10+'G-3'!P10+'G-4'!P10</f>
        <v>69</v>
      </c>
      <c r="Q10" s="38">
        <f>'G-1'!Q10+'G-2'!Q10+'G-3'!Q10+'G-4'!Q10</f>
        <v>421</v>
      </c>
      <c r="R10" s="38">
        <f>'G-1'!R10+'G-2'!R10+'G-3'!R10+'G-4'!R10</f>
        <v>6</v>
      </c>
      <c r="S10" s="38">
        <f>'G-1'!S10+'G-2'!S10+'G-3'!S10+'G-4'!S10</f>
        <v>5</v>
      </c>
      <c r="T10" s="5">
        <f t="shared" ref="T10:T25" si="2">P10*0.5+Q10*1+R10*2+S10*2.5</f>
        <v>480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21</v>
      </c>
      <c r="C11" s="38">
        <f>'G-1'!C11+'G-2'!C11+'G-3'!C11+'G-4'!C11</f>
        <v>159</v>
      </c>
      <c r="D11" s="38">
        <f>'G-1'!D11+'G-2'!D11+'G-3'!D11+'G-4'!D11</f>
        <v>10</v>
      </c>
      <c r="E11" s="38">
        <f>'G-1'!E11+'G-2'!E11+'G-3'!E11+'G-4'!E11</f>
        <v>2</v>
      </c>
      <c r="F11" s="5">
        <f t="shared" si="0"/>
        <v>194.5</v>
      </c>
      <c r="G11" s="2"/>
      <c r="H11" s="15" t="s">
        <v>28</v>
      </c>
      <c r="I11" s="38">
        <f>'G-1'!I11+'G-2'!I11+'G-3'!I11+'G-4'!I11</f>
        <v>85</v>
      </c>
      <c r="J11" s="38">
        <f>'G-1'!J11+'G-2'!J11+'G-3'!J11+'G-4'!J11</f>
        <v>437</v>
      </c>
      <c r="K11" s="38">
        <f>'G-1'!K11+'G-2'!K11+'G-3'!K11+'G-4'!K11</f>
        <v>7</v>
      </c>
      <c r="L11" s="38">
        <f>'G-1'!L11+'G-2'!L11+'G-3'!L11+'G-4'!L11</f>
        <v>7</v>
      </c>
      <c r="M11" s="5">
        <f t="shared" si="1"/>
        <v>511</v>
      </c>
      <c r="N11" s="6"/>
      <c r="O11" s="14" t="s">
        <v>123</v>
      </c>
      <c r="P11" s="38">
        <f>'G-1'!P11+'G-2'!P11+'G-3'!P11+'G-4'!P11</f>
        <v>77</v>
      </c>
      <c r="Q11" s="38">
        <f>'G-1'!Q11+'G-2'!Q11+'G-3'!Q11+'G-4'!Q11</f>
        <v>405</v>
      </c>
      <c r="R11" s="38">
        <f>'G-1'!R11+'G-2'!R11+'G-3'!R11+'G-4'!R11</f>
        <v>4</v>
      </c>
      <c r="S11" s="38">
        <f>'G-1'!S11+'G-2'!S11+'G-3'!S11+'G-4'!S11</f>
        <v>8</v>
      </c>
      <c r="T11" s="5">
        <f t="shared" si="2"/>
        <v>471.5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40</v>
      </c>
      <c r="C12" s="38">
        <f>'G-1'!C12+'G-2'!C12+'G-3'!C12+'G-4'!C12</f>
        <v>262</v>
      </c>
      <c r="D12" s="38">
        <f>'G-1'!D12+'G-2'!D12+'G-3'!D12+'G-4'!D12</f>
        <v>7</v>
      </c>
      <c r="E12" s="38">
        <f>'G-1'!E12+'G-2'!E12+'G-3'!E12+'G-4'!E12</f>
        <v>1</v>
      </c>
      <c r="F12" s="5">
        <f t="shared" si="0"/>
        <v>298.5</v>
      </c>
      <c r="G12" s="2"/>
      <c r="H12" s="15" t="s">
        <v>1</v>
      </c>
      <c r="I12" s="38">
        <f>'G-1'!I12+'G-2'!I12+'G-3'!I12+'G-4'!I12</f>
        <v>84</v>
      </c>
      <c r="J12" s="38">
        <f>'G-1'!J12+'G-2'!J12+'G-3'!J12+'G-4'!J12</f>
        <v>414</v>
      </c>
      <c r="K12" s="38">
        <f>'G-1'!K12+'G-2'!K12+'G-3'!K12+'G-4'!K12</f>
        <v>8</v>
      </c>
      <c r="L12" s="38">
        <f>'G-1'!L12+'G-2'!L12+'G-3'!L12+'G-4'!L12</f>
        <v>10</v>
      </c>
      <c r="M12" s="5">
        <f t="shared" si="1"/>
        <v>497</v>
      </c>
      <c r="N12" s="2"/>
      <c r="O12" s="15" t="s">
        <v>43</v>
      </c>
      <c r="P12" s="38">
        <f>'G-1'!P12+'G-2'!P12+'G-3'!P12+'G-4'!P12</f>
        <v>102</v>
      </c>
      <c r="Q12" s="38">
        <f>'G-1'!Q12+'G-2'!Q12+'G-3'!Q12+'G-4'!Q12</f>
        <v>451</v>
      </c>
      <c r="R12" s="38">
        <f>'G-1'!R12+'G-2'!R12+'G-3'!R12+'G-4'!R12</f>
        <v>12</v>
      </c>
      <c r="S12" s="38">
        <f>'G-1'!S12+'G-2'!S12+'G-3'!S12+'G-4'!S12</f>
        <v>8</v>
      </c>
      <c r="T12" s="5">
        <f t="shared" si="2"/>
        <v>546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46</v>
      </c>
      <c r="C13" s="38">
        <f>'G-1'!C13+'G-2'!C13+'G-3'!C13+'G-4'!C13</f>
        <v>356</v>
      </c>
      <c r="D13" s="38">
        <f>'G-1'!D13+'G-2'!D13+'G-3'!D13+'G-4'!D13</f>
        <v>19</v>
      </c>
      <c r="E13" s="38">
        <f>'G-1'!E13+'G-2'!E13+'G-3'!E13+'G-4'!E13</f>
        <v>2</v>
      </c>
      <c r="F13" s="5">
        <f t="shared" si="0"/>
        <v>422</v>
      </c>
      <c r="G13" s="2">
        <f t="shared" ref="G13:G21" si="3">F10+F11+F12+F13</f>
        <v>1088.5</v>
      </c>
      <c r="H13" s="15" t="s">
        <v>4</v>
      </c>
      <c r="I13" s="38">
        <f>'G-1'!I13+'G-2'!I13+'G-3'!I13+'G-4'!I13</f>
        <v>90</v>
      </c>
      <c r="J13" s="38">
        <f>'G-1'!J13+'G-2'!J13+'G-3'!J13+'G-4'!J13</f>
        <v>415</v>
      </c>
      <c r="K13" s="38">
        <f>'G-1'!K13+'G-2'!K13+'G-3'!K13+'G-4'!K13</f>
        <v>8</v>
      </c>
      <c r="L13" s="38">
        <f>'G-1'!L13+'G-2'!L13+'G-3'!L13+'G-4'!L13</f>
        <v>9</v>
      </c>
      <c r="M13" s="5">
        <f t="shared" si="1"/>
        <v>498.5</v>
      </c>
      <c r="N13" s="2">
        <f t="shared" ref="N13:N21" si="4">M10+M11+M12+M13</f>
        <v>2027</v>
      </c>
      <c r="O13" s="15" t="s">
        <v>44</v>
      </c>
      <c r="P13" s="38">
        <f>'G-1'!P13+'G-2'!P13+'G-3'!P13+'G-4'!P13</f>
        <v>87</v>
      </c>
      <c r="Q13" s="38">
        <f>'G-1'!Q13+'G-2'!Q13+'G-3'!Q13+'G-4'!Q13</f>
        <v>444</v>
      </c>
      <c r="R13" s="38">
        <f>'G-1'!R13+'G-2'!R13+'G-3'!R13+'G-4'!R13</f>
        <v>4</v>
      </c>
      <c r="S13" s="38">
        <f>'G-1'!S13+'G-2'!S13+'G-3'!S13+'G-4'!S13</f>
        <v>2</v>
      </c>
      <c r="T13" s="5">
        <f t="shared" si="2"/>
        <v>500.5</v>
      </c>
      <c r="U13" s="2">
        <f t="shared" ref="U13:U25" si="5">T10+T11+T12+T13</f>
        <v>1998</v>
      </c>
    </row>
    <row r="14" spans="1:21" ht="24" customHeight="1" x14ac:dyDescent="0.2">
      <c r="A14" s="14" t="s">
        <v>11</v>
      </c>
      <c r="B14" s="38">
        <f>'G-1'!B14+'G-2'!B14+'G-3'!B14+'G-4'!B14</f>
        <v>53</v>
      </c>
      <c r="C14" s="38">
        <f>'G-1'!C14+'G-2'!C14+'G-3'!C14+'G-4'!C14</f>
        <v>354</v>
      </c>
      <c r="D14" s="38">
        <f>'G-1'!D14+'G-2'!D14+'G-3'!D14+'G-4'!D14</f>
        <v>11</v>
      </c>
      <c r="E14" s="38">
        <f>'G-1'!E14+'G-2'!E14+'G-3'!E14+'G-4'!E14</f>
        <v>3</v>
      </c>
      <c r="F14" s="5">
        <f t="shared" si="0"/>
        <v>410</v>
      </c>
      <c r="G14" s="2">
        <f t="shared" si="3"/>
        <v>1325</v>
      </c>
      <c r="H14" s="15" t="s">
        <v>5</v>
      </c>
      <c r="I14" s="38">
        <f>'G-1'!I14+'G-2'!I14+'G-3'!I14+'G-4'!I14</f>
        <v>93</v>
      </c>
      <c r="J14" s="38">
        <f>'G-1'!J14+'G-2'!J14+'G-3'!J14+'G-4'!J14</f>
        <v>492</v>
      </c>
      <c r="K14" s="38">
        <f>'G-1'!K14+'G-2'!K14+'G-3'!K14+'G-4'!K14</f>
        <v>10</v>
      </c>
      <c r="L14" s="38">
        <f>'G-1'!L14+'G-2'!L14+'G-3'!L14+'G-4'!L14</f>
        <v>10</v>
      </c>
      <c r="M14" s="5">
        <f t="shared" si="1"/>
        <v>583.5</v>
      </c>
      <c r="N14" s="2">
        <f t="shared" si="4"/>
        <v>2090</v>
      </c>
      <c r="O14" s="15" t="s">
        <v>32</v>
      </c>
      <c r="P14" s="38">
        <f>'G-1'!P14+'G-2'!P14+'G-3'!P14+'G-4'!P14</f>
        <v>84</v>
      </c>
      <c r="Q14" s="38">
        <f>'G-1'!Q14+'G-2'!Q14+'G-3'!Q14+'G-4'!Q14</f>
        <v>436</v>
      </c>
      <c r="R14" s="38">
        <f>'G-1'!R14+'G-2'!R14+'G-3'!R14+'G-4'!R14</f>
        <v>9</v>
      </c>
      <c r="S14" s="38">
        <f>'G-1'!S14+'G-2'!S14+'G-3'!S14+'G-4'!S14</f>
        <v>4</v>
      </c>
      <c r="T14" s="5">
        <f t="shared" si="2"/>
        <v>506</v>
      </c>
      <c r="U14" s="2">
        <f t="shared" si="5"/>
        <v>2024</v>
      </c>
    </row>
    <row r="15" spans="1:21" ht="24" customHeight="1" x14ac:dyDescent="0.2">
      <c r="A15" s="14" t="s">
        <v>14</v>
      </c>
      <c r="B15" s="38">
        <f>'G-1'!B15+'G-2'!B15+'G-3'!B15+'G-4'!B15</f>
        <v>52</v>
      </c>
      <c r="C15" s="38">
        <f>'G-1'!C15+'G-2'!C15+'G-3'!C15+'G-4'!C15</f>
        <v>347</v>
      </c>
      <c r="D15" s="38">
        <f>'G-1'!D15+'G-2'!D15+'G-3'!D15+'G-4'!D15</f>
        <v>13</v>
      </c>
      <c r="E15" s="38">
        <f>'G-1'!E15+'G-2'!E15+'G-3'!E15+'G-4'!E15</f>
        <v>4</v>
      </c>
      <c r="F15" s="5">
        <f t="shared" si="0"/>
        <v>409</v>
      </c>
      <c r="G15" s="2">
        <f t="shared" si="3"/>
        <v>1539.5</v>
      </c>
      <c r="H15" s="15" t="s">
        <v>6</v>
      </c>
      <c r="I15" s="38">
        <f>'G-1'!I15+'G-2'!I15+'G-3'!I15+'G-4'!I15</f>
        <v>80</v>
      </c>
      <c r="J15" s="38">
        <f>'G-1'!J15+'G-2'!J15+'G-3'!J15+'G-4'!J15</f>
        <v>427</v>
      </c>
      <c r="K15" s="38">
        <f>'G-1'!K15+'G-2'!K15+'G-3'!K15+'G-4'!K15</f>
        <v>5</v>
      </c>
      <c r="L15" s="38">
        <f>'G-1'!L15+'G-2'!L15+'G-3'!L15+'G-4'!L15</f>
        <v>6</v>
      </c>
      <c r="M15" s="5">
        <f t="shared" si="1"/>
        <v>492</v>
      </c>
      <c r="N15" s="2">
        <f t="shared" si="4"/>
        <v>2071</v>
      </c>
      <c r="O15" s="15" t="s">
        <v>33</v>
      </c>
      <c r="P15" s="38">
        <f>'G-1'!P15+'G-2'!P15+'G-3'!P15+'G-4'!P15</f>
        <v>119</v>
      </c>
      <c r="Q15" s="38">
        <f>'G-1'!Q15+'G-2'!Q15+'G-3'!Q15+'G-4'!Q15</f>
        <v>448</v>
      </c>
      <c r="R15" s="38">
        <f>'G-1'!R15+'G-2'!R15+'G-3'!R15+'G-4'!R15</f>
        <v>8</v>
      </c>
      <c r="S15" s="38">
        <f>'G-1'!S15+'G-2'!S15+'G-3'!S15+'G-4'!S15</f>
        <v>4</v>
      </c>
      <c r="T15" s="5">
        <f t="shared" si="2"/>
        <v>533.5</v>
      </c>
      <c r="U15" s="2">
        <f t="shared" si="5"/>
        <v>2086</v>
      </c>
    </row>
    <row r="16" spans="1:21" ht="24" customHeight="1" x14ac:dyDescent="0.2">
      <c r="A16" s="14" t="s">
        <v>17</v>
      </c>
      <c r="B16" s="38">
        <f>'G-1'!B16+'G-2'!B16+'G-3'!B16+'G-4'!B16</f>
        <v>64</v>
      </c>
      <c r="C16" s="38">
        <f>'G-1'!C16+'G-2'!C16+'G-3'!C16+'G-4'!C16</f>
        <v>351</v>
      </c>
      <c r="D16" s="38">
        <f>'G-1'!D16+'G-2'!D16+'G-3'!D16+'G-4'!D16</f>
        <v>14</v>
      </c>
      <c r="E16" s="38">
        <f>'G-1'!E16+'G-2'!E16+'G-3'!E16+'G-4'!E16</f>
        <v>0</v>
      </c>
      <c r="F16" s="5">
        <f t="shared" si="0"/>
        <v>411</v>
      </c>
      <c r="G16" s="2">
        <f t="shared" si="3"/>
        <v>1652</v>
      </c>
      <c r="H16" s="15" t="s">
        <v>7</v>
      </c>
      <c r="I16" s="38">
        <f>'G-1'!I16+'G-2'!I16+'G-3'!I16+'G-4'!I16</f>
        <v>72</v>
      </c>
      <c r="J16" s="38">
        <f>'G-1'!J16+'G-2'!J16+'G-3'!J16+'G-4'!J16</f>
        <v>444</v>
      </c>
      <c r="K16" s="38">
        <f>'G-1'!K16+'G-2'!K16+'G-3'!K16+'G-4'!K16</f>
        <v>12</v>
      </c>
      <c r="L16" s="38">
        <f>'G-1'!L16+'G-2'!L16+'G-3'!L16+'G-4'!L16</f>
        <v>10</v>
      </c>
      <c r="M16" s="5">
        <f t="shared" si="1"/>
        <v>529</v>
      </c>
      <c r="N16" s="2">
        <f t="shared" si="4"/>
        <v>2103</v>
      </c>
      <c r="O16" s="15" t="s">
        <v>29</v>
      </c>
      <c r="P16" s="38">
        <f>'G-1'!P16+'G-2'!P16+'G-3'!P16+'G-4'!P16</f>
        <v>95</v>
      </c>
      <c r="Q16" s="38">
        <f>'G-1'!Q16+'G-2'!Q16+'G-3'!Q16+'G-4'!Q16</f>
        <v>451</v>
      </c>
      <c r="R16" s="38">
        <f>'G-1'!R16+'G-2'!R16+'G-3'!R16+'G-4'!R16</f>
        <v>7</v>
      </c>
      <c r="S16" s="38">
        <f>'G-1'!S16+'G-2'!S16+'G-3'!S16+'G-4'!S16</f>
        <v>6</v>
      </c>
      <c r="T16" s="5">
        <f t="shared" si="2"/>
        <v>527.5</v>
      </c>
      <c r="U16" s="2">
        <f t="shared" si="5"/>
        <v>2067.5</v>
      </c>
    </row>
    <row r="17" spans="1:21" ht="24" customHeight="1" x14ac:dyDescent="0.2">
      <c r="A17" s="14" t="s">
        <v>19</v>
      </c>
      <c r="B17" s="38">
        <f>'G-1'!B17+'G-2'!B17+'G-3'!B17+'G-4'!B17</f>
        <v>70</v>
      </c>
      <c r="C17" s="38">
        <f>'G-1'!C17+'G-2'!C17+'G-3'!C17+'G-4'!C17</f>
        <v>325</v>
      </c>
      <c r="D17" s="38">
        <f>'G-1'!D17+'G-2'!D17+'G-3'!D17+'G-4'!D17</f>
        <v>10</v>
      </c>
      <c r="E17" s="38">
        <f>'G-1'!E17+'G-2'!E17+'G-3'!E17+'G-4'!E17</f>
        <v>1</v>
      </c>
      <c r="F17" s="5">
        <f t="shared" si="0"/>
        <v>382.5</v>
      </c>
      <c r="G17" s="2">
        <f t="shared" si="3"/>
        <v>1612.5</v>
      </c>
      <c r="H17" s="15" t="s">
        <v>9</v>
      </c>
      <c r="I17" s="38">
        <f>'G-1'!I17+'G-2'!I17+'G-3'!I17+'G-4'!I17</f>
        <v>87</v>
      </c>
      <c r="J17" s="38">
        <f>'G-1'!J17+'G-2'!J17+'G-3'!J17+'G-4'!J17</f>
        <v>441</v>
      </c>
      <c r="K17" s="38">
        <f>'G-1'!K17+'G-2'!K17+'G-3'!K17+'G-4'!K17</f>
        <v>7</v>
      </c>
      <c r="L17" s="38">
        <f>'G-1'!L17+'G-2'!L17+'G-3'!L17+'G-4'!L17</f>
        <v>6</v>
      </c>
      <c r="M17" s="5">
        <f t="shared" si="1"/>
        <v>513.5</v>
      </c>
      <c r="N17" s="2">
        <f t="shared" si="4"/>
        <v>2118</v>
      </c>
      <c r="O17" s="14" t="s">
        <v>30</v>
      </c>
      <c r="P17" s="38">
        <f>'G-1'!P17+'G-2'!P17+'G-3'!P17+'G-4'!P17</f>
        <v>105</v>
      </c>
      <c r="Q17" s="38">
        <f>'G-1'!Q17+'G-2'!Q17+'G-3'!Q17+'G-4'!Q17</f>
        <v>465</v>
      </c>
      <c r="R17" s="38">
        <f>'G-1'!R17+'G-2'!R17+'G-3'!R17+'G-4'!R17</f>
        <v>10</v>
      </c>
      <c r="S17" s="38">
        <f>'G-1'!S17+'G-2'!S17+'G-3'!S17+'G-4'!S17</f>
        <v>3</v>
      </c>
      <c r="T17" s="5">
        <f t="shared" si="2"/>
        <v>545</v>
      </c>
      <c r="U17" s="2">
        <f t="shared" si="5"/>
        <v>2112</v>
      </c>
    </row>
    <row r="18" spans="1:21" ht="24" customHeight="1" x14ac:dyDescent="0.2">
      <c r="A18" s="14" t="s">
        <v>21</v>
      </c>
      <c r="B18" s="38">
        <f>'G-1'!B18+'G-2'!B18+'G-3'!B18+'G-4'!B18</f>
        <v>83</v>
      </c>
      <c r="C18" s="38">
        <f>'G-1'!C18+'G-2'!C18+'G-3'!C18+'G-4'!C18</f>
        <v>345</v>
      </c>
      <c r="D18" s="38">
        <f>'G-1'!D18+'G-2'!D18+'G-3'!D18+'G-4'!D18</f>
        <v>9</v>
      </c>
      <c r="E18" s="38">
        <f>'G-1'!E18+'G-2'!E18+'G-3'!E18+'G-4'!E18</f>
        <v>5</v>
      </c>
      <c r="F18" s="5">
        <f t="shared" si="0"/>
        <v>417</v>
      </c>
      <c r="G18" s="2">
        <f t="shared" si="3"/>
        <v>1619.5</v>
      </c>
      <c r="H18" s="15" t="s">
        <v>12</v>
      </c>
      <c r="I18" s="38">
        <f>'G-1'!I18+'G-2'!I18+'G-3'!I18+'G-4'!I18</f>
        <v>69</v>
      </c>
      <c r="J18" s="38">
        <f>'G-1'!J18+'G-2'!J18+'G-3'!J18+'G-4'!J18</f>
        <v>393</v>
      </c>
      <c r="K18" s="38">
        <f>'G-1'!K18+'G-2'!K18+'G-3'!K18+'G-4'!K18</f>
        <v>9</v>
      </c>
      <c r="L18" s="38">
        <f>'G-1'!L18+'G-2'!L18+'G-3'!L18+'G-4'!L18</f>
        <v>6</v>
      </c>
      <c r="M18" s="5">
        <f t="shared" si="1"/>
        <v>460.5</v>
      </c>
      <c r="N18" s="2">
        <f t="shared" si="4"/>
        <v>1995</v>
      </c>
      <c r="O18" s="15" t="s">
        <v>8</v>
      </c>
      <c r="P18" s="38">
        <f>'G-1'!P18+'G-2'!P18+'G-3'!P18+'G-4'!P18</f>
        <v>121</v>
      </c>
      <c r="Q18" s="38">
        <f>'G-1'!Q18+'G-2'!Q18+'G-3'!Q18+'G-4'!Q18</f>
        <v>406</v>
      </c>
      <c r="R18" s="38">
        <f>'G-1'!R18+'G-2'!R18+'G-3'!R18+'G-4'!R18</f>
        <v>11</v>
      </c>
      <c r="S18" s="38">
        <f>'G-1'!S18+'G-2'!S18+'G-3'!S18+'G-4'!S18</f>
        <v>4</v>
      </c>
      <c r="T18" s="5">
        <f t="shared" si="2"/>
        <v>498.5</v>
      </c>
      <c r="U18" s="2">
        <f t="shared" si="5"/>
        <v>2104.5</v>
      </c>
    </row>
    <row r="19" spans="1:21" ht="24" customHeight="1" x14ac:dyDescent="0.2">
      <c r="A19" s="14" t="s">
        <v>23</v>
      </c>
      <c r="B19" s="38">
        <f>'G-1'!B19+'G-2'!B19+'G-3'!B19+'G-4'!B19</f>
        <v>82</v>
      </c>
      <c r="C19" s="38">
        <f>'G-1'!C19+'G-2'!C19+'G-3'!C19+'G-4'!C19</f>
        <v>346</v>
      </c>
      <c r="D19" s="38">
        <f>'G-1'!D19+'G-2'!D19+'G-3'!D19+'G-4'!D19</f>
        <v>12</v>
      </c>
      <c r="E19" s="38">
        <f>'G-1'!E19+'G-2'!E19+'G-3'!E19+'G-4'!E19</f>
        <v>9</v>
      </c>
      <c r="F19" s="5">
        <f t="shared" si="0"/>
        <v>433.5</v>
      </c>
      <c r="G19" s="2">
        <f t="shared" si="3"/>
        <v>1644</v>
      </c>
      <c r="H19" s="15" t="s">
        <v>15</v>
      </c>
      <c r="I19" s="38">
        <f>'G-1'!I19+'G-2'!I19+'G-3'!I19+'G-4'!I19</f>
        <v>66</v>
      </c>
      <c r="J19" s="38">
        <f>'G-1'!J19+'G-2'!J19+'G-3'!J19+'G-4'!J19</f>
        <v>355</v>
      </c>
      <c r="K19" s="38">
        <f>'G-1'!K19+'G-2'!K19+'G-3'!K19+'G-4'!K19</f>
        <v>7</v>
      </c>
      <c r="L19" s="38">
        <f>'G-1'!L19+'G-2'!L19+'G-3'!L19+'G-4'!L19</f>
        <v>7</v>
      </c>
      <c r="M19" s="5">
        <f t="shared" si="1"/>
        <v>419.5</v>
      </c>
      <c r="N19" s="2">
        <f t="shared" si="4"/>
        <v>1922.5</v>
      </c>
      <c r="O19" s="15" t="s">
        <v>10</v>
      </c>
      <c r="P19" s="38">
        <f>'G-1'!P19+'G-2'!P19+'G-3'!P19+'G-4'!P19</f>
        <v>109</v>
      </c>
      <c r="Q19" s="38">
        <f>'G-1'!Q19+'G-2'!Q19+'G-3'!Q19+'G-4'!Q19</f>
        <v>444</v>
      </c>
      <c r="R19" s="38">
        <f>'G-1'!R19+'G-2'!R19+'G-3'!R19+'G-4'!R19</f>
        <v>8</v>
      </c>
      <c r="S19" s="38">
        <f>'G-1'!S19+'G-2'!S19+'G-3'!S19+'G-4'!S19</f>
        <v>0</v>
      </c>
      <c r="T19" s="5">
        <f t="shared" si="2"/>
        <v>514.5</v>
      </c>
      <c r="U19" s="2">
        <f t="shared" si="5"/>
        <v>2085.5</v>
      </c>
    </row>
    <row r="20" spans="1:21" ht="24" customHeight="1" x14ac:dyDescent="0.2">
      <c r="A20" s="14" t="s">
        <v>39</v>
      </c>
      <c r="B20" s="38">
        <f>'G-1'!B20+'G-2'!B20+'G-3'!B20+'G-4'!B20</f>
        <v>60</v>
      </c>
      <c r="C20" s="38">
        <f>'G-1'!C20+'G-2'!C20+'G-3'!C20+'G-4'!C20</f>
        <v>374</v>
      </c>
      <c r="D20" s="38">
        <f>'G-1'!D20+'G-2'!D20+'G-3'!D20+'G-4'!D20</f>
        <v>12</v>
      </c>
      <c r="E20" s="38">
        <f>'G-1'!E20+'G-2'!E20+'G-3'!E20+'G-4'!E20</f>
        <v>5</v>
      </c>
      <c r="F20" s="5">
        <f t="shared" si="0"/>
        <v>440.5</v>
      </c>
      <c r="G20" s="2">
        <f t="shared" si="3"/>
        <v>1673.5</v>
      </c>
      <c r="H20" s="15" t="s">
        <v>18</v>
      </c>
      <c r="I20" s="38">
        <f>'G-1'!I20+'G-2'!I20+'G-3'!I20+'G-4'!I20</f>
        <v>61</v>
      </c>
      <c r="J20" s="38">
        <f>'G-1'!J20+'G-2'!J20+'G-3'!J20+'G-4'!J20</f>
        <v>323</v>
      </c>
      <c r="K20" s="38">
        <f>'G-1'!K20+'G-2'!K20+'G-3'!K20+'G-4'!K20</f>
        <v>8</v>
      </c>
      <c r="L20" s="38">
        <f>'G-1'!L20+'G-2'!L20+'G-3'!L20+'G-4'!L20</f>
        <v>6</v>
      </c>
      <c r="M20" s="5">
        <f t="shared" si="1"/>
        <v>384.5</v>
      </c>
      <c r="N20" s="2">
        <f t="shared" si="4"/>
        <v>1778</v>
      </c>
      <c r="O20" s="15" t="s">
        <v>13</v>
      </c>
      <c r="P20" s="38">
        <f>'G-1'!P20+'G-2'!P20+'G-3'!P20+'G-4'!P20</f>
        <v>100</v>
      </c>
      <c r="Q20" s="38">
        <f>'G-1'!Q20+'G-2'!Q20+'G-3'!Q20+'G-4'!Q20</f>
        <v>406</v>
      </c>
      <c r="R20" s="38">
        <f>'G-1'!R20+'G-2'!R20+'G-3'!R20+'G-4'!R20</f>
        <v>7</v>
      </c>
      <c r="S20" s="38">
        <f>'G-1'!S20+'G-2'!S20+'G-3'!S20+'G-4'!S20</f>
        <v>2</v>
      </c>
      <c r="T20" s="5">
        <f t="shared" si="2"/>
        <v>475</v>
      </c>
      <c r="U20" s="2">
        <f t="shared" si="5"/>
        <v>2033</v>
      </c>
    </row>
    <row r="21" spans="1:21" ht="24" customHeight="1" thickBot="1" x14ac:dyDescent="0.25">
      <c r="A21" s="132" t="s">
        <v>40</v>
      </c>
      <c r="B21" s="129">
        <f>'G-1'!B21+'G-2'!B21+'G-3'!B21+'G-4'!B21</f>
        <v>82</v>
      </c>
      <c r="C21" s="129">
        <f>'G-1'!C21+'G-2'!C21+'G-3'!C21+'G-4'!C21</f>
        <v>350</v>
      </c>
      <c r="D21" s="129">
        <f>'G-1'!D21+'G-2'!D21+'G-3'!D21+'G-4'!D21</f>
        <v>14</v>
      </c>
      <c r="E21" s="129">
        <f>'G-1'!E21+'G-2'!E21+'G-3'!E21+'G-4'!E21</f>
        <v>4</v>
      </c>
      <c r="F21" s="130">
        <f t="shared" si="0"/>
        <v>429</v>
      </c>
      <c r="G21" s="131">
        <f t="shared" si="3"/>
        <v>1720</v>
      </c>
      <c r="H21" s="132" t="s">
        <v>20</v>
      </c>
      <c r="I21" s="129">
        <f>'G-1'!I21+'G-2'!I21+'G-3'!I21+'G-4'!I21</f>
        <v>65</v>
      </c>
      <c r="J21" s="129">
        <f>'G-1'!J21+'G-2'!J21+'G-3'!J21+'G-4'!J21</f>
        <v>339</v>
      </c>
      <c r="K21" s="129">
        <f>'G-1'!K21+'G-2'!K21+'G-3'!K21+'G-4'!K21</f>
        <v>5</v>
      </c>
      <c r="L21" s="129">
        <f>'G-1'!L21+'G-2'!L21+'G-3'!L21+'G-4'!L21</f>
        <v>8</v>
      </c>
      <c r="M21" s="130">
        <f t="shared" si="1"/>
        <v>401.5</v>
      </c>
      <c r="N21" s="131">
        <f t="shared" si="4"/>
        <v>1666</v>
      </c>
      <c r="O21" s="15" t="s">
        <v>16</v>
      </c>
      <c r="P21" s="38">
        <f>'G-1'!P21+'G-2'!P21+'G-3'!P21+'G-4'!P21</f>
        <v>77</v>
      </c>
      <c r="Q21" s="38">
        <f>'G-1'!Q21+'G-2'!Q21+'G-3'!Q21+'G-4'!Q21</f>
        <v>322</v>
      </c>
      <c r="R21" s="38">
        <f>'G-1'!R21+'G-2'!R21+'G-3'!R21+'G-4'!R21</f>
        <v>8</v>
      </c>
      <c r="S21" s="38">
        <f>'G-1'!S21+'G-2'!S21+'G-3'!S21+'G-4'!S21</f>
        <v>3</v>
      </c>
      <c r="T21" s="5">
        <f t="shared" si="2"/>
        <v>384</v>
      </c>
      <c r="U21" s="2">
        <f t="shared" si="5"/>
        <v>1872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74</v>
      </c>
      <c r="Q22" s="38">
        <f>'G-1'!Q22+'G-2'!Q22+'G-3'!Q22+'G-4'!Q22</f>
        <v>340</v>
      </c>
      <c r="R22" s="38">
        <f>'G-1'!R22+'G-2'!R22+'G-3'!R22+'G-4'!R22</f>
        <v>8</v>
      </c>
      <c r="S22" s="38">
        <f>'G-1'!S22+'G-2'!S22+'G-3'!S22+'G-4'!S22</f>
        <v>0</v>
      </c>
      <c r="T22" s="5">
        <f t="shared" si="2"/>
        <v>393</v>
      </c>
      <c r="U22" s="2">
        <f t="shared" si="5"/>
        <v>1766.5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67</v>
      </c>
      <c r="Q23" s="38">
        <f>'G-1'!Q23+'G-2'!Q23+'G-3'!Q23+'G-4'!Q23</f>
        <v>292</v>
      </c>
      <c r="R23" s="38">
        <f>'G-1'!R23+'G-2'!R23+'G-3'!R23+'G-4'!R23</f>
        <v>7</v>
      </c>
      <c r="S23" s="38">
        <f>'G-1'!S23+'G-2'!S23+'G-3'!S23+'G-4'!S23</f>
        <v>0</v>
      </c>
      <c r="T23" s="5">
        <f t="shared" si="2"/>
        <v>339.5</v>
      </c>
      <c r="U23" s="2">
        <f t="shared" si="5"/>
        <v>1591.5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55</v>
      </c>
      <c r="Q24" s="38">
        <f>'G-1'!Q24+'G-2'!Q24+'G-3'!Q24+'G-4'!Q24</f>
        <v>291</v>
      </c>
      <c r="R24" s="38">
        <f>'G-1'!R24+'G-2'!R24+'G-3'!R24+'G-4'!R24</f>
        <v>4</v>
      </c>
      <c r="S24" s="38">
        <f>'G-1'!S24+'G-2'!S24+'G-3'!S24+'G-4'!S24</f>
        <v>0</v>
      </c>
      <c r="T24" s="5">
        <f t="shared" si="2"/>
        <v>326.5</v>
      </c>
      <c r="U24" s="2">
        <f t="shared" si="5"/>
        <v>1443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37</v>
      </c>
      <c r="Q25" s="129">
        <f>'G-1'!Q25+'G-2'!Q25+'G-3'!Q25+'G-4'!Q25</f>
        <v>269</v>
      </c>
      <c r="R25" s="129">
        <f>'G-1'!R25+'G-2'!R25+'G-3'!R25+'G-4'!R25</f>
        <v>4</v>
      </c>
      <c r="S25" s="129">
        <f>'G-1'!S25+'G-2'!S25+'G-3'!S25+'G-4'!S25</f>
        <v>0</v>
      </c>
      <c r="T25" s="130">
        <f t="shared" si="2"/>
        <v>295.5</v>
      </c>
      <c r="U25" s="131">
        <f t="shared" si="5"/>
        <v>1354.5</v>
      </c>
    </row>
    <row r="26" spans="1:21" ht="15" customHeight="1" x14ac:dyDescent="0.2">
      <c r="A26" s="162" t="s">
        <v>47</v>
      </c>
      <c r="B26" s="163"/>
      <c r="C26" s="164" t="s">
        <v>50</v>
      </c>
      <c r="D26" s="165"/>
      <c r="E26" s="165"/>
      <c r="F26" s="166"/>
      <c r="G26" s="42">
        <f>MAX(G13:G25)</f>
        <v>1720</v>
      </c>
      <c r="H26" s="141" t="s">
        <v>48</v>
      </c>
      <c r="I26" s="142"/>
      <c r="J26" s="138" t="s">
        <v>50</v>
      </c>
      <c r="K26" s="139"/>
      <c r="L26" s="139"/>
      <c r="M26" s="140"/>
      <c r="N26" s="43">
        <f>MAX(N13:N25)</f>
        <v>2118</v>
      </c>
      <c r="O26" s="141" t="s">
        <v>49</v>
      </c>
      <c r="P26" s="142"/>
      <c r="Q26" s="138" t="s">
        <v>50</v>
      </c>
      <c r="R26" s="139"/>
      <c r="S26" s="139"/>
      <c r="T26" s="140"/>
      <c r="U26" s="43">
        <f>MAX(U13:U25)</f>
        <v>2112</v>
      </c>
    </row>
    <row r="27" spans="1:21" ht="15" customHeight="1" x14ac:dyDescent="0.2">
      <c r="A27" s="143"/>
      <c r="B27" s="144"/>
      <c r="C27" s="41" t="s">
        <v>62</v>
      </c>
      <c r="D27" s="44"/>
      <c r="E27" s="44"/>
      <c r="F27" s="45" t="s">
        <v>152</v>
      </c>
      <c r="G27" s="46"/>
      <c r="H27" s="143"/>
      <c r="I27" s="144"/>
      <c r="J27" s="41" t="s">
        <v>62</v>
      </c>
      <c r="K27" s="44"/>
      <c r="L27" s="44"/>
      <c r="M27" s="45" t="s">
        <v>151</v>
      </c>
      <c r="N27" s="46"/>
      <c r="O27" s="143"/>
      <c r="P27" s="144"/>
      <c r="Q27" s="41" t="s">
        <v>62</v>
      </c>
      <c r="R27" s="44"/>
      <c r="S27" s="44"/>
      <c r="T27" s="45" t="s">
        <v>153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5" t="s">
        <v>51</v>
      </c>
      <c r="B29" s="145"/>
      <c r="C29" s="145"/>
      <c r="D29" s="145"/>
      <c r="E29" s="145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9" workbookViewId="0">
      <selection activeCell="B37" sqref="B37:B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9.85546875" customWidth="1"/>
    <col min="6" max="6" width="9.5703125" customWidth="1"/>
    <col min="7" max="7" width="11.85546875" customWidth="1"/>
    <col min="8" max="8" width="7.14062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72" t="s">
        <v>78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73" t="s">
        <v>79</v>
      </c>
      <c r="B4" s="173"/>
      <c r="C4" s="174" t="s">
        <v>60</v>
      </c>
      <c r="D4" s="174"/>
      <c r="E4" s="174"/>
      <c r="F4" s="65"/>
      <c r="G4" s="61"/>
      <c r="H4" s="61"/>
      <c r="I4" s="61"/>
      <c r="J4" s="61"/>
    </row>
    <row r="5" spans="1:10" x14ac:dyDescent="0.2">
      <c r="A5" s="147" t="s">
        <v>56</v>
      </c>
      <c r="B5" s="147"/>
      <c r="C5" s="175" t="str">
        <f>'G-1'!D5</f>
        <v>CALLE 85 X CARRERA 65</v>
      </c>
      <c r="D5" s="175"/>
      <c r="E5" s="175"/>
      <c r="F5" s="66"/>
      <c r="G5" s="67"/>
      <c r="H5" s="58" t="s">
        <v>53</v>
      </c>
      <c r="I5" s="176">
        <f>'G-1'!L5</f>
        <v>0</v>
      </c>
      <c r="J5" s="176"/>
    </row>
    <row r="6" spans="1:10" x14ac:dyDescent="0.2">
      <c r="A6" s="147" t="s">
        <v>80</v>
      </c>
      <c r="B6" s="147"/>
      <c r="C6" s="137" t="s">
        <v>146</v>
      </c>
      <c r="D6" s="137"/>
      <c r="E6" s="137"/>
      <c r="F6" s="66"/>
      <c r="G6" s="67"/>
      <c r="H6" s="58" t="s">
        <v>58</v>
      </c>
      <c r="I6" s="177">
        <f>'G-1'!S6</f>
        <v>42580</v>
      </c>
      <c r="J6" s="177"/>
    </row>
    <row r="7" spans="1:10" x14ac:dyDescent="0.2">
      <c r="A7" s="68"/>
      <c r="B7" s="68"/>
      <c r="C7" s="178"/>
      <c r="D7" s="178"/>
      <c r="E7" s="178"/>
      <c r="F7" s="178"/>
      <c r="G7" s="65"/>
      <c r="H7" s="69"/>
      <c r="I7" s="70"/>
      <c r="J7" s="61"/>
    </row>
    <row r="8" spans="1:10" x14ac:dyDescent="0.2">
      <c r="A8" s="179" t="s">
        <v>81</v>
      </c>
      <c r="B8" s="181" t="s">
        <v>82</v>
      </c>
      <c r="C8" s="179" t="s">
        <v>83</v>
      </c>
      <c r="D8" s="181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83" t="s">
        <v>89</v>
      </c>
      <c r="J8" s="185" t="s">
        <v>90</v>
      </c>
    </row>
    <row r="9" spans="1:10" x14ac:dyDescent="0.2">
      <c r="A9" s="180"/>
      <c r="B9" s="182"/>
      <c r="C9" s="180"/>
      <c r="D9" s="182"/>
      <c r="E9" s="74" t="s">
        <v>52</v>
      </c>
      <c r="F9" s="75" t="s">
        <v>0</v>
      </c>
      <c r="G9" s="76" t="s">
        <v>2</v>
      </c>
      <c r="H9" s="75" t="s">
        <v>3</v>
      </c>
      <c r="I9" s="184"/>
      <c r="J9" s="186"/>
    </row>
    <row r="10" spans="1:10" x14ac:dyDescent="0.2">
      <c r="A10" s="187" t="s">
        <v>91</v>
      </c>
      <c r="B10" s="190">
        <v>2</v>
      </c>
      <c r="C10" s="77"/>
      <c r="D10" s="78" t="s">
        <v>92</v>
      </c>
      <c r="E10" s="40">
        <v>0</v>
      </c>
      <c r="F10" s="40">
        <v>0</v>
      </c>
      <c r="G10" s="40">
        <v>0</v>
      </c>
      <c r="H10" s="40">
        <v>0</v>
      </c>
      <c r="I10" s="40">
        <f>E10*0.5+F10+G10*2+H10*2.5</f>
        <v>0</v>
      </c>
      <c r="J10" s="79" t="str">
        <f>IF(I10=0,"0,00",I10/SUM(I10:I12)*100)</f>
        <v>0,00</v>
      </c>
    </row>
    <row r="11" spans="1:10" x14ac:dyDescent="0.2">
      <c r="A11" s="188"/>
      <c r="B11" s="191"/>
      <c r="C11" s="77" t="s">
        <v>93</v>
      </c>
      <c r="D11" s="80" t="s">
        <v>94</v>
      </c>
      <c r="E11" s="81">
        <v>75</v>
      </c>
      <c r="F11" s="81">
        <v>361</v>
      </c>
      <c r="G11" s="81">
        <v>1</v>
      </c>
      <c r="H11" s="81">
        <v>6</v>
      </c>
      <c r="I11" s="81">
        <f t="shared" ref="I11:I45" si="0">E11*0.5+F11+G11*2+H11*2.5</f>
        <v>415.5</v>
      </c>
      <c r="J11" s="82">
        <f>IF(I11=0,"0,00",I11/SUM(I10:I12)*100)</f>
        <v>75.959780621572222</v>
      </c>
    </row>
    <row r="12" spans="1:10" x14ac:dyDescent="0.2">
      <c r="A12" s="188"/>
      <c r="B12" s="191"/>
      <c r="C12" s="83" t="s">
        <v>102</v>
      </c>
      <c r="D12" s="84" t="s">
        <v>95</v>
      </c>
      <c r="E12" s="39">
        <v>16</v>
      </c>
      <c r="F12" s="39">
        <v>112</v>
      </c>
      <c r="G12" s="39">
        <v>2</v>
      </c>
      <c r="H12" s="39">
        <v>3</v>
      </c>
      <c r="I12" s="85">
        <f t="shared" si="0"/>
        <v>131.5</v>
      </c>
      <c r="J12" s="86">
        <f>IF(I12=0,"0,00",I12/SUM(I10:I12)*100)</f>
        <v>24.040219378427789</v>
      </c>
    </row>
    <row r="13" spans="1:10" x14ac:dyDescent="0.2">
      <c r="A13" s="188"/>
      <c r="B13" s="191"/>
      <c r="C13" s="87"/>
      <c r="D13" s="78" t="s">
        <v>92</v>
      </c>
      <c r="E13" s="40">
        <v>0</v>
      </c>
      <c r="F13" s="40">
        <v>0</v>
      </c>
      <c r="G13" s="40">
        <v>0</v>
      </c>
      <c r="H13" s="40">
        <v>0</v>
      </c>
      <c r="I13" s="40">
        <f t="shared" si="0"/>
        <v>0</v>
      </c>
      <c r="J13" s="79" t="str">
        <f>IF(I13=0,"0,00",I13/SUM(I13:I15)*100)</f>
        <v>0,00</v>
      </c>
    </row>
    <row r="14" spans="1:10" x14ac:dyDescent="0.2">
      <c r="A14" s="188"/>
      <c r="B14" s="191"/>
      <c r="C14" s="77" t="s">
        <v>96</v>
      </c>
      <c r="D14" s="80" t="s">
        <v>94</v>
      </c>
      <c r="E14" s="81">
        <v>60</v>
      </c>
      <c r="F14" s="81">
        <v>358</v>
      </c>
      <c r="G14" s="81">
        <v>0</v>
      </c>
      <c r="H14" s="81">
        <v>9</v>
      </c>
      <c r="I14" s="81">
        <f t="shared" si="0"/>
        <v>410.5</v>
      </c>
      <c r="J14" s="82">
        <f>IF(I14=0,"0,00",I14/SUM(I13:I15)*100)</f>
        <v>77.746212121212125</v>
      </c>
    </row>
    <row r="15" spans="1:10" x14ac:dyDescent="0.2">
      <c r="A15" s="188"/>
      <c r="B15" s="191"/>
      <c r="C15" s="83" t="s">
        <v>103</v>
      </c>
      <c r="D15" s="84" t="s">
        <v>95</v>
      </c>
      <c r="E15" s="39">
        <v>19</v>
      </c>
      <c r="F15" s="39">
        <v>98</v>
      </c>
      <c r="G15" s="39">
        <v>0</v>
      </c>
      <c r="H15" s="39">
        <v>4</v>
      </c>
      <c r="I15" s="85">
        <f t="shared" si="0"/>
        <v>117.5</v>
      </c>
      <c r="J15" s="86">
        <f>IF(I15=0,"0,00",I15/SUM(I13:I15)*100)</f>
        <v>22.253787878787879</v>
      </c>
    </row>
    <row r="16" spans="1:10" x14ac:dyDescent="0.2">
      <c r="A16" s="188"/>
      <c r="B16" s="191"/>
      <c r="C16" s="87"/>
      <c r="D16" s="78" t="s">
        <v>92</v>
      </c>
      <c r="E16" s="40">
        <v>0</v>
      </c>
      <c r="F16" s="40">
        <v>0</v>
      </c>
      <c r="G16" s="40">
        <v>0</v>
      </c>
      <c r="H16" s="40">
        <v>0</v>
      </c>
      <c r="I16" s="40">
        <f t="shared" si="0"/>
        <v>0</v>
      </c>
      <c r="J16" s="79" t="str">
        <f>IF(I16=0,"0,00",I16/SUM(I16:I18)*100)</f>
        <v>0,00</v>
      </c>
    </row>
    <row r="17" spans="1:10" x14ac:dyDescent="0.2">
      <c r="A17" s="188"/>
      <c r="B17" s="191"/>
      <c r="C17" s="77" t="s">
        <v>97</v>
      </c>
      <c r="D17" s="80" t="s">
        <v>94</v>
      </c>
      <c r="E17" s="81">
        <v>55</v>
      </c>
      <c r="F17" s="81">
        <v>364</v>
      </c>
      <c r="G17" s="81">
        <v>0</v>
      </c>
      <c r="H17" s="81">
        <v>0</v>
      </c>
      <c r="I17" s="81">
        <f t="shared" si="0"/>
        <v>391.5</v>
      </c>
      <c r="J17" s="82">
        <f>IF(I17=0,"0,00",I17/SUM(I16:I18)*100)</f>
        <v>83.743315508021382</v>
      </c>
    </row>
    <row r="18" spans="1:10" x14ac:dyDescent="0.2">
      <c r="A18" s="189"/>
      <c r="B18" s="192"/>
      <c r="C18" s="88" t="s">
        <v>104</v>
      </c>
      <c r="D18" s="84" t="s">
        <v>95</v>
      </c>
      <c r="E18" s="39">
        <v>10</v>
      </c>
      <c r="F18" s="39">
        <v>71</v>
      </c>
      <c r="G18" s="39">
        <v>0</v>
      </c>
      <c r="H18" s="39">
        <v>0</v>
      </c>
      <c r="I18" s="85">
        <f t="shared" si="0"/>
        <v>76</v>
      </c>
      <c r="J18" s="86">
        <f>IF(I18=0,"0,00",I18/SUM(I16:I18)*100)</f>
        <v>16.256684491978611</v>
      </c>
    </row>
    <row r="19" spans="1:10" x14ac:dyDescent="0.2">
      <c r="A19" s="187" t="s">
        <v>98</v>
      </c>
      <c r="B19" s="190"/>
      <c r="C19" s="89"/>
      <c r="D19" s="78" t="s">
        <v>92</v>
      </c>
      <c r="E19" s="40">
        <v>0</v>
      </c>
      <c r="F19" s="40">
        <v>0</v>
      </c>
      <c r="G19" s="40">
        <v>0</v>
      </c>
      <c r="H19" s="40">
        <v>0</v>
      </c>
      <c r="I19" s="40">
        <f t="shared" si="0"/>
        <v>0</v>
      </c>
      <c r="J19" s="79" t="str">
        <f>IF(I19=0,"0,00",I19/SUM(I19:I21)*100)</f>
        <v>0,00</v>
      </c>
    </row>
    <row r="20" spans="1:10" x14ac:dyDescent="0.2">
      <c r="A20" s="188"/>
      <c r="B20" s="191"/>
      <c r="C20" s="77" t="s">
        <v>93</v>
      </c>
      <c r="D20" s="80" t="s">
        <v>94</v>
      </c>
      <c r="E20" s="81">
        <v>0</v>
      </c>
      <c r="F20" s="81">
        <v>0</v>
      </c>
      <c r="G20" s="81">
        <v>0</v>
      </c>
      <c r="H20" s="81">
        <v>0</v>
      </c>
      <c r="I20" s="81">
        <f t="shared" si="0"/>
        <v>0</v>
      </c>
      <c r="J20" s="82" t="str">
        <f>IF(I20=0,"0,00",I20/SUM(I19:I21)*100)</f>
        <v>0,00</v>
      </c>
    </row>
    <row r="21" spans="1:10" x14ac:dyDescent="0.2">
      <c r="A21" s="188"/>
      <c r="B21" s="191"/>
      <c r="C21" s="83" t="s">
        <v>105</v>
      </c>
      <c r="D21" s="84" t="s">
        <v>95</v>
      </c>
      <c r="E21" s="39">
        <v>0</v>
      </c>
      <c r="F21" s="39">
        <v>0</v>
      </c>
      <c r="G21" s="39">
        <v>0</v>
      </c>
      <c r="H21" s="39">
        <v>0</v>
      </c>
      <c r="I21" s="85">
        <f t="shared" si="0"/>
        <v>0</v>
      </c>
      <c r="J21" s="86" t="str">
        <f>IF(I21=0,"0,00",I21/SUM(I19:I21)*100)</f>
        <v>0,00</v>
      </c>
    </row>
    <row r="22" spans="1:10" x14ac:dyDescent="0.2">
      <c r="A22" s="188"/>
      <c r="B22" s="191"/>
      <c r="C22" s="87"/>
      <c r="D22" s="78" t="s">
        <v>92</v>
      </c>
      <c r="E22" s="40">
        <v>0</v>
      </c>
      <c r="F22" s="40">
        <v>0</v>
      </c>
      <c r="G22" s="40">
        <v>0</v>
      </c>
      <c r="H22" s="40">
        <v>0</v>
      </c>
      <c r="I22" s="40">
        <f t="shared" si="0"/>
        <v>0</v>
      </c>
      <c r="J22" s="79" t="str">
        <f>IF(I22=0,"0,00",I22/SUM(I22:I24)*100)</f>
        <v>0,00</v>
      </c>
    </row>
    <row r="23" spans="1:10" x14ac:dyDescent="0.2">
      <c r="A23" s="188"/>
      <c r="B23" s="191"/>
      <c r="C23" s="77" t="s">
        <v>96</v>
      </c>
      <c r="D23" s="80" t="s">
        <v>94</v>
      </c>
      <c r="E23" s="81">
        <v>0</v>
      </c>
      <c r="F23" s="81">
        <v>0</v>
      </c>
      <c r="G23" s="81">
        <v>0</v>
      </c>
      <c r="H23" s="81">
        <v>0</v>
      </c>
      <c r="I23" s="81">
        <f t="shared" si="0"/>
        <v>0</v>
      </c>
      <c r="J23" s="82" t="str">
        <f>IF(I23=0,"0,00",I23/SUM(I22:I24)*100)</f>
        <v>0,00</v>
      </c>
    </row>
    <row r="24" spans="1:10" x14ac:dyDescent="0.2">
      <c r="A24" s="188"/>
      <c r="B24" s="191"/>
      <c r="C24" s="83" t="s">
        <v>106</v>
      </c>
      <c r="D24" s="84" t="s">
        <v>95</v>
      </c>
      <c r="E24" s="39">
        <v>0</v>
      </c>
      <c r="F24" s="39">
        <v>0</v>
      </c>
      <c r="G24" s="39">
        <v>0</v>
      </c>
      <c r="H24" s="39">
        <v>0</v>
      </c>
      <c r="I24" s="85">
        <f t="shared" si="0"/>
        <v>0</v>
      </c>
      <c r="J24" s="86" t="str">
        <f>IF(I24=0,"0,00",I24/SUM(I22:I24)*100)</f>
        <v>0,00</v>
      </c>
    </row>
    <row r="25" spans="1:10" x14ac:dyDescent="0.2">
      <c r="A25" s="188"/>
      <c r="B25" s="191"/>
      <c r="C25" s="87"/>
      <c r="D25" s="78" t="s">
        <v>92</v>
      </c>
      <c r="E25" s="40">
        <v>0</v>
      </c>
      <c r="F25" s="40">
        <v>0</v>
      </c>
      <c r="G25" s="40">
        <v>0</v>
      </c>
      <c r="H25" s="40">
        <v>0</v>
      </c>
      <c r="I25" s="40">
        <f t="shared" si="0"/>
        <v>0</v>
      </c>
      <c r="J25" s="79" t="str">
        <f>IF(I25=0,"0,00",I25/SUM(I25:I27)*100)</f>
        <v>0,00</v>
      </c>
    </row>
    <row r="26" spans="1:10" x14ac:dyDescent="0.2">
      <c r="A26" s="188"/>
      <c r="B26" s="191"/>
      <c r="C26" s="77" t="s">
        <v>97</v>
      </c>
      <c r="D26" s="80" t="s">
        <v>94</v>
      </c>
      <c r="E26" s="81">
        <v>0</v>
      </c>
      <c r="F26" s="81">
        <v>0</v>
      </c>
      <c r="G26" s="81">
        <v>0</v>
      </c>
      <c r="H26" s="81">
        <v>0</v>
      </c>
      <c r="I26" s="81">
        <f t="shared" si="0"/>
        <v>0</v>
      </c>
      <c r="J26" s="82" t="str">
        <f>IF(I26=0,"0,00",I26/SUM(I25:I27)*100)</f>
        <v>0,00</v>
      </c>
    </row>
    <row r="27" spans="1:10" x14ac:dyDescent="0.2">
      <c r="A27" s="189"/>
      <c r="B27" s="192"/>
      <c r="C27" s="88" t="s">
        <v>107</v>
      </c>
      <c r="D27" s="84" t="s">
        <v>95</v>
      </c>
      <c r="E27" s="39">
        <v>0</v>
      </c>
      <c r="F27" s="39">
        <v>0</v>
      </c>
      <c r="G27" s="39">
        <v>0</v>
      </c>
      <c r="H27" s="39">
        <v>0</v>
      </c>
      <c r="I27" s="85">
        <f t="shared" si="0"/>
        <v>0</v>
      </c>
      <c r="J27" s="86" t="str">
        <f>IF(I27=0,"0,00",I27/SUM(I25:I27)*100)</f>
        <v>0,00</v>
      </c>
    </row>
    <row r="28" spans="1:10" x14ac:dyDescent="0.2">
      <c r="A28" s="187" t="s">
        <v>99</v>
      </c>
      <c r="B28" s="190"/>
      <c r="C28" s="89"/>
      <c r="D28" s="78" t="s">
        <v>92</v>
      </c>
      <c r="E28" s="40">
        <v>0</v>
      </c>
      <c r="F28" s="40">
        <v>0</v>
      </c>
      <c r="G28" s="40">
        <v>0</v>
      </c>
      <c r="H28" s="40">
        <v>0</v>
      </c>
      <c r="I28" s="40">
        <f t="shared" si="0"/>
        <v>0</v>
      </c>
      <c r="J28" s="79" t="str">
        <f>IF(I28=0,"0,00",I28/SUM(I28:I30)*100)</f>
        <v>0,00</v>
      </c>
    </row>
    <row r="29" spans="1:10" x14ac:dyDescent="0.2">
      <c r="A29" s="188"/>
      <c r="B29" s="191"/>
      <c r="C29" s="77" t="s">
        <v>93</v>
      </c>
      <c r="D29" s="80" t="s">
        <v>94</v>
      </c>
      <c r="E29" s="81">
        <v>0</v>
      </c>
      <c r="F29" s="81">
        <v>0</v>
      </c>
      <c r="G29" s="81">
        <v>0</v>
      </c>
      <c r="H29" s="81">
        <v>0</v>
      </c>
      <c r="I29" s="81">
        <f t="shared" si="0"/>
        <v>0</v>
      </c>
      <c r="J29" s="82" t="str">
        <f>IF(I29=0,"0,00",I29/SUM(I28:I30)*100)</f>
        <v>0,00</v>
      </c>
    </row>
    <row r="30" spans="1:10" x14ac:dyDescent="0.2">
      <c r="A30" s="188"/>
      <c r="B30" s="191"/>
      <c r="C30" s="83" t="s">
        <v>108</v>
      </c>
      <c r="D30" s="84" t="s">
        <v>95</v>
      </c>
      <c r="E30" s="39">
        <v>0</v>
      </c>
      <c r="F30" s="39">
        <v>0</v>
      </c>
      <c r="G30" s="39">
        <v>0</v>
      </c>
      <c r="H30" s="39">
        <v>0</v>
      </c>
      <c r="I30" s="85">
        <f t="shared" si="0"/>
        <v>0</v>
      </c>
      <c r="J30" s="86" t="str">
        <f>IF(I30=0,"0,00",I30/SUM(I28:I30)*100)</f>
        <v>0,00</v>
      </c>
    </row>
    <row r="31" spans="1:10" x14ac:dyDescent="0.2">
      <c r="A31" s="188"/>
      <c r="B31" s="191"/>
      <c r="C31" s="87"/>
      <c r="D31" s="78" t="s">
        <v>92</v>
      </c>
      <c r="E31" s="40">
        <v>0</v>
      </c>
      <c r="F31" s="40">
        <v>0</v>
      </c>
      <c r="G31" s="40">
        <v>0</v>
      </c>
      <c r="H31" s="40">
        <v>0</v>
      </c>
      <c r="I31" s="40">
        <f t="shared" si="0"/>
        <v>0</v>
      </c>
      <c r="J31" s="79" t="str">
        <f>IF(I31=0,"0,00",I31/SUM(I31:I33)*100)</f>
        <v>0,00</v>
      </c>
    </row>
    <row r="32" spans="1:10" x14ac:dyDescent="0.2">
      <c r="A32" s="188"/>
      <c r="B32" s="191"/>
      <c r="C32" s="77" t="s">
        <v>96</v>
      </c>
      <c r="D32" s="80" t="s">
        <v>94</v>
      </c>
      <c r="E32" s="81">
        <v>0</v>
      </c>
      <c r="F32" s="81">
        <v>0</v>
      </c>
      <c r="G32" s="81">
        <v>0</v>
      </c>
      <c r="H32" s="81">
        <v>0</v>
      </c>
      <c r="I32" s="81">
        <f t="shared" si="0"/>
        <v>0</v>
      </c>
      <c r="J32" s="82" t="str">
        <f>IF(I32=0,"0,00",I32/SUM(I31:I33)*100)</f>
        <v>0,00</v>
      </c>
    </row>
    <row r="33" spans="1:10" x14ac:dyDescent="0.2">
      <c r="A33" s="188"/>
      <c r="B33" s="191"/>
      <c r="C33" s="83" t="s">
        <v>109</v>
      </c>
      <c r="D33" s="84" t="s">
        <v>95</v>
      </c>
      <c r="E33" s="39">
        <v>0</v>
      </c>
      <c r="F33" s="39">
        <v>0</v>
      </c>
      <c r="G33" s="39">
        <v>0</v>
      </c>
      <c r="H33" s="39">
        <v>0</v>
      </c>
      <c r="I33" s="85">
        <f t="shared" si="0"/>
        <v>0</v>
      </c>
      <c r="J33" s="86" t="str">
        <f>IF(I33=0,"0,00",I33/SUM(I31:I33)*100)</f>
        <v>0,00</v>
      </c>
    </row>
    <row r="34" spans="1:10" x14ac:dyDescent="0.2">
      <c r="A34" s="188"/>
      <c r="B34" s="191"/>
      <c r="C34" s="87"/>
      <c r="D34" s="78" t="s">
        <v>92</v>
      </c>
      <c r="E34" s="40">
        <v>0</v>
      </c>
      <c r="F34" s="40">
        <v>0</v>
      </c>
      <c r="G34" s="40">
        <v>0</v>
      </c>
      <c r="H34" s="40">
        <v>0</v>
      </c>
      <c r="I34" s="40">
        <f t="shared" si="0"/>
        <v>0</v>
      </c>
      <c r="J34" s="79" t="str">
        <f>IF(I34=0,"0,00",I34/SUM(I34:I36)*100)</f>
        <v>0,00</v>
      </c>
    </row>
    <row r="35" spans="1:10" x14ac:dyDescent="0.2">
      <c r="A35" s="188"/>
      <c r="B35" s="191"/>
      <c r="C35" s="77" t="s">
        <v>97</v>
      </c>
      <c r="D35" s="80" t="s">
        <v>94</v>
      </c>
      <c r="E35" s="81">
        <v>0</v>
      </c>
      <c r="F35" s="81">
        <v>0</v>
      </c>
      <c r="G35" s="81">
        <v>0</v>
      </c>
      <c r="H35" s="81">
        <v>0</v>
      </c>
      <c r="I35" s="81">
        <f t="shared" si="0"/>
        <v>0</v>
      </c>
      <c r="J35" s="82" t="str">
        <f>IF(I35=0,"0,00",I35/SUM(I34:I36)*100)</f>
        <v>0,00</v>
      </c>
    </row>
    <row r="36" spans="1:10" x14ac:dyDescent="0.2">
      <c r="A36" s="189"/>
      <c r="B36" s="192"/>
      <c r="C36" s="88" t="s">
        <v>110</v>
      </c>
      <c r="D36" s="84" t="s">
        <v>95</v>
      </c>
      <c r="E36" s="39">
        <v>0</v>
      </c>
      <c r="F36" s="39">
        <v>0</v>
      </c>
      <c r="G36" s="39">
        <v>0</v>
      </c>
      <c r="H36" s="39">
        <v>0</v>
      </c>
      <c r="I36" s="85">
        <f t="shared" si="0"/>
        <v>0</v>
      </c>
      <c r="J36" s="86" t="str">
        <f>IF(I36=0,"0,00",I36/SUM(I34:I36)*100)</f>
        <v>0,00</v>
      </c>
    </row>
    <row r="37" spans="1:10" x14ac:dyDescent="0.2">
      <c r="A37" s="187" t="s">
        <v>100</v>
      </c>
      <c r="B37" s="190">
        <v>2</v>
      </c>
      <c r="C37" s="89"/>
      <c r="D37" s="78" t="s">
        <v>92</v>
      </c>
      <c r="E37" s="40">
        <v>20</v>
      </c>
      <c r="F37" s="40">
        <v>93</v>
      </c>
      <c r="G37" s="40">
        <v>8</v>
      </c>
      <c r="H37" s="40">
        <v>0</v>
      </c>
      <c r="I37" s="40">
        <f t="shared" si="0"/>
        <v>119</v>
      </c>
      <c r="J37" s="79">
        <f>IF(I37=0,"0,00",I37/SUM(I37:I39)*100)</f>
        <v>36.899224806201552</v>
      </c>
    </row>
    <row r="38" spans="1:10" x14ac:dyDescent="0.2">
      <c r="A38" s="188"/>
      <c r="B38" s="191"/>
      <c r="C38" s="77" t="s">
        <v>93</v>
      </c>
      <c r="D38" s="80" t="s">
        <v>94</v>
      </c>
      <c r="E38" s="81">
        <v>31</v>
      </c>
      <c r="F38" s="81">
        <v>158</v>
      </c>
      <c r="G38" s="81">
        <v>15</v>
      </c>
      <c r="H38" s="81">
        <v>0</v>
      </c>
      <c r="I38" s="81">
        <f t="shared" si="0"/>
        <v>203.5</v>
      </c>
      <c r="J38" s="82">
        <f>IF(I38=0,"0,00",I38/SUM(I37:I39)*100)</f>
        <v>63.100775193798455</v>
      </c>
    </row>
    <row r="39" spans="1:10" x14ac:dyDescent="0.2">
      <c r="A39" s="188"/>
      <c r="B39" s="191"/>
      <c r="C39" s="83" t="s">
        <v>111</v>
      </c>
      <c r="D39" s="84" t="s">
        <v>95</v>
      </c>
      <c r="E39" s="39">
        <v>0</v>
      </c>
      <c r="F39" s="39">
        <v>0</v>
      </c>
      <c r="G39" s="39">
        <v>0</v>
      </c>
      <c r="H39" s="39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88"/>
      <c r="B40" s="191"/>
      <c r="C40" s="87"/>
      <c r="D40" s="78" t="s">
        <v>92</v>
      </c>
      <c r="E40" s="40">
        <v>16</v>
      </c>
      <c r="F40" s="40">
        <v>68</v>
      </c>
      <c r="G40" s="40">
        <v>5</v>
      </c>
      <c r="H40" s="40">
        <v>0</v>
      </c>
      <c r="I40" s="40">
        <f t="shared" si="0"/>
        <v>86</v>
      </c>
      <c r="J40" s="79">
        <f>IF(I40=0,"0,00",I40/SUM(I40:I42)*100)</f>
        <v>33.333333333333329</v>
      </c>
    </row>
    <row r="41" spans="1:10" x14ac:dyDescent="0.2">
      <c r="A41" s="188"/>
      <c r="B41" s="191"/>
      <c r="C41" s="77" t="s">
        <v>96</v>
      </c>
      <c r="D41" s="80" t="s">
        <v>94</v>
      </c>
      <c r="E41" s="81">
        <v>31</v>
      </c>
      <c r="F41" s="81">
        <v>138</v>
      </c>
      <c r="G41" s="81">
        <v>8</v>
      </c>
      <c r="H41" s="81">
        <v>1</v>
      </c>
      <c r="I41" s="81">
        <f t="shared" si="0"/>
        <v>172</v>
      </c>
      <c r="J41" s="82">
        <f>IF(I41=0,"0,00",I41/SUM(I40:I42)*100)</f>
        <v>66.666666666666657</v>
      </c>
    </row>
    <row r="42" spans="1:10" x14ac:dyDescent="0.2">
      <c r="A42" s="188"/>
      <c r="B42" s="191"/>
      <c r="C42" s="83" t="s">
        <v>112</v>
      </c>
      <c r="D42" s="84" t="s">
        <v>95</v>
      </c>
      <c r="E42" s="39">
        <v>0</v>
      </c>
      <c r="F42" s="39">
        <v>0</v>
      </c>
      <c r="G42" s="39">
        <v>0</v>
      </c>
      <c r="H42" s="39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88"/>
      <c r="B43" s="191"/>
      <c r="C43" s="87"/>
      <c r="D43" s="78" t="s">
        <v>92</v>
      </c>
      <c r="E43" s="40">
        <v>15</v>
      </c>
      <c r="F43" s="40">
        <v>47</v>
      </c>
      <c r="G43" s="40">
        <v>3</v>
      </c>
      <c r="H43" s="40">
        <v>0</v>
      </c>
      <c r="I43" s="40">
        <f t="shared" si="0"/>
        <v>60.5</v>
      </c>
      <c r="J43" s="79">
        <f>IF(I43=0,"0,00",I43/SUM(I43:I45)*100)</f>
        <v>39.158576051779939</v>
      </c>
    </row>
    <row r="44" spans="1:10" x14ac:dyDescent="0.2">
      <c r="A44" s="188"/>
      <c r="B44" s="191"/>
      <c r="C44" s="77" t="s">
        <v>97</v>
      </c>
      <c r="D44" s="80" t="s">
        <v>94</v>
      </c>
      <c r="E44" s="81">
        <v>12</v>
      </c>
      <c r="F44" s="81">
        <v>78</v>
      </c>
      <c r="G44" s="81">
        <v>5</v>
      </c>
      <c r="H44" s="81">
        <v>0</v>
      </c>
      <c r="I44" s="81">
        <f t="shared" si="0"/>
        <v>94</v>
      </c>
      <c r="J44" s="82">
        <f>IF(I44=0,"0,00",I44/SUM(I43:I45)*100)</f>
        <v>60.841423948220061</v>
      </c>
    </row>
    <row r="45" spans="1:10" x14ac:dyDescent="0.2">
      <c r="A45" s="189"/>
      <c r="B45" s="192"/>
      <c r="C45" s="88" t="s">
        <v>113</v>
      </c>
      <c r="D45" s="84" t="s">
        <v>95</v>
      </c>
      <c r="E45" s="39">
        <v>0</v>
      </c>
      <c r="F45" s="39">
        <v>0</v>
      </c>
      <c r="G45" s="39">
        <v>0</v>
      </c>
      <c r="H45" s="39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3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opLeftCell="A25" zoomScale="80" zoomScaleNormal="80" workbookViewId="0">
      <selection activeCell="BD24" sqref="BD24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196" t="s">
        <v>63</v>
      </c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196" t="s">
        <v>64</v>
      </c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  <c r="AK3" s="196"/>
      <c r="AL3" s="196"/>
      <c r="AM3" s="196"/>
      <c r="AN3" s="196"/>
      <c r="AO3" s="196"/>
      <c r="AP3" s="196"/>
      <c r="AQ3" s="196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196" t="s">
        <v>65</v>
      </c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197" t="s">
        <v>66</v>
      </c>
      <c r="B8" s="197"/>
      <c r="C8" s="199" t="s">
        <v>67</v>
      </c>
      <c r="D8" s="199"/>
      <c r="E8" s="199"/>
      <c r="F8" s="199"/>
      <c r="G8" s="199"/>
      <c r="H8" s="199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97" t="s">
        <v>68</v>
      </c>
      <c r="V8" s="197"/>
      <c r="W8" s="197"/>
      <c r="X8" s="199" t="str">
        <f>'G-1'!D5</f>
        <v>CALLE 85 X CARRERA 65</v>
      </c>
      <c r="Y8" s="199"/>
      <c r="Z8" s="199"/>
      <c r="AA8" s="199"/>
      <c r="AB8" s="199"/>
      <c r="AC8" s="47"/>
      <c r="AD8" s="47"/>
      <c r="AE8" s="197" t="s">
        <v>69</v>
      </c>
      <c r="AF8" s="197"/>
      <c r="AG8" s="197"/>
      <c r="AH8" s="123"/>
      <c r="AI8" s="123"/>
      <c r="AJ8" s="123"/>
      <c r="AK8" s="123"/>
      <c r="AL8" s="123"/>
      <c r="AM8" s="123"/>
      <c r="AN8" s="199">
        <f>'G-1'!L5</f>
        <v>0</v>
      </c>
      <c r="AO8" s="199"/>
      <c r="AP8" s="199"/>
      <c r="AQ8" s="47"/>
      <c r="AR8" s="47"/>
      <c r="AS8" s="47"/>
      <c r="AT8" s="47"/>
      <c r="AU8" s="47"/>
      <c r="AV8" s="47"/>
      <c r="AW8" s="47"/>
      <c r="AX8" s="47"/>
      <c r="AY8" s="197" t="s">
        <v>70</v>
      </c>
      <c r="AZ8" s="197"/>
      <c r="BA8" s="198">
        <f>'G-1'!S6</f>
        <v>42580</v>
      </c>
      <c r="BB8" s="198"/>
      <c r="BC8" s="198"/>
      <c r="BD8" s="198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5" t="s">
        <v>47</v>
      </c>
      <c r="E10" s="195"/>
      <c r="F10" s="195"/>
      <c r="G10" s="195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5" t="s">
        <v>101</v>
      </c>
      <c r="W10" s="195"/>
      <c r="X10" s="195"/>
      <c r="Y10" s="195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5" t="s">
        <v>49</v>
      </c>
      <c r="AQ10" s="195"/>
      <c r="AR10" s="195"/>
      <c r="AS10" s="195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194" t="s">
        <v>136</v>
      </c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 t="shared" ref="BH12:BP12" si="0">E14</f>
        <v>730.5</v>
      </c>
      <c r="BI12" s="122">
        <f t="shared" si="0"/>
        <v>870</v>
      </c>
      <c r="BJ12" s="122">
        <f t="shared" si="0"/>
        <v>1000</v>
      </c>
      <c r="BK12" s="122">
        <f t="shared" si="0"/>
        <v>1047.5</v>
      </c>
      <c r="BL12" s="122">
        <f t="shared" si="0"/>
        <v>1025.5</v>
      </c>
      <c r="BM12" s="122">
        <f t="shared" si="0"/>
        <v>1038.5</v>
      </c>
      <c r="BN12" s="122">
        <f t="shared" si="0"/>
        <v>1059.5</v>
      </c>
      <c r="BO12" s="122">
        <f>L14</f>
        <v>1064.5</v>
      </c>
      <c r="BP12" s="122">
        <f t="shared" si="0"/>
        <v>1088</v>
      </c>
      <c r="BQ12" s="122"/>
      <c r="BR12" s="122"/>
      <c r="BS12" s="122"/>
      <c r="BT12" s="122"/>
      <c r="BU12" s="122"/>
      <c r="BV12" s="122">
        <f>S14</f>
        <v>1260</v>
      </c>
      <c r="BW12" s="122">
        <f t="shared" ref="BW12:CC12" si="1">T14</f>
        <v>1312</v>
      </c>
      <c r="BX12" s="122">
        <f t="shared" si="1"/>
        <v>1313.5</v>
      </c>
      <c r="BY12" s="122">
        <f t="shared" si="1"/>
        <v>1334</v>
      </c>
      <c r="BZ12" s="122">
        <f t="shared" si="1"/>
        <v>1317.5</v>
      </c>
      <c r="CA12" s="122">
        <f t="shared" si="1"/>
        <v>1241</v>
      </c>
      <c r="CB12" s="122">
        <f t="shared" si="1"/>
        <v>1185.5</v>
      </c>
      <c r="CC12" s="122">
        <f t="shared" si="1"/>
        <v>1126</v>
      </c>
      <c r="CD12" s="122">
        <f>AA14</f>
        <v>1095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1316</v>
      </c>
      <c r="CO12" s="122">
        <f t="shared" ref="CO12:CZ12" si="2">AH14</f>
        <v>1332</v>
      </c>
      <c r="CP12" s="122">
        <f t="shared" si="2"/>
        <v>1382</v>
      </c>
      <c r="CQ12" s="122">
        <f t="shared" si="2"/>
        <v>1373.5</v>
      </c>
      <c r="CR12" s="122">
        <f t="shared" si="2"/>
        <v>1418.5</v>
      </c>
      <c r="CS12" s="122">
        <f t="shared" si="2"/>
        <v>1400.5</v>
      </c>
      <c r="CT12" s="122">
        <f t="shared" si="2"/>
        <v>1397.5</v>
      </c>
      <c r="CU12" s="122">
        <f t="shared" si="2"/>
        <v>1388.5</v>
      </c>
      <c r="CV12" s="122">
        <f t="shared" si="2"/>
        <v>1277</v>
      </c>
      <c r="CW12" s="122">
        <f t="shared" si="2"/>
        <v>1236</v>
      </c>
      <c r="CX12" s="122">
        <f t="shared" si="2"/>
        <v>1122.5</v>
      </c>
      <c r="CY12" s="122">
        <f t="shared" si="2"/>
        <v>1024.5</v>
      </c>
      <c r="CZ12" s="122">
        <f t="shared" si="2"/>
        <v>984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72</v>
      </c>
      <c r="B13" s="102">
        <f>'G-1'!F10</f>
        <v>109.5</v>
      </c>
      <c r="C13" s="102">
        <f>'G-1'!F11</f>
        <v>128</v>
      </c>
      <c r="D13" s="102">
        <f>'G-1'!F12</f>
        <v>213.5</v>
      </c>
      <c r="E13" s="102">
        <f>'G-1'!F13</f>
        <v>279.5</v>
      </c>
      <c r="F13" s="102">
        <f>'G-1'!F14</f>
        <v>249</v>
      </c>
      <c r="G13" s="102">
        <f>'G-1'!F15</f>
        <v>258</v>
      </c>
      <c r="H13" s="102">
        <f>'G-1'!F16</f>
        <v>261</v>
      </c>
      <c r="I13" s="102">
        <f>'G-1'!F17</f>
        <v>257.5</v>
      </c>
      <c r="J13" s="102">
        <f>'G-1'!F18</f>
        <v>262</v>
      </c>
      <c r="K13" s="102">
        <f>'G-1'!F19</f>
        <v>279</v>
      </c>
      <c r="L13" s="102">
        <f>'G-1'!F20</f>
        <v>266</v>
      </c>
      <c r="M13" s="102">
        <f>'G-1'!F21</f>
        <v>281</v>
      </c>
      <c r="N13" s="118"/>
      <c r="O13" s="103"/>
      <c r="P13" s="102">
        <f>'G-1'!M10</f>
        <v>318.5</v>
      </c>
      <c r="Q13" s="102">
        <f>'G-1'!M11</f>
        <v>327</v>
      </c>
      <c r="R13" s="102">
        <f>'G-1'!M12</f>
        <v>306</v>
      </c>
      <c r="S13" s="102">
        <f>'G-1'!M13</f>
        <v>308.5</v>
      </c>
      <c r="T13" s="102">
        <f>'G-1'!M14</f>
        <v>370.5</v>
      </c>
      <c r="U13" s="102">
        <f>'G-1'!M15</f>
        <v>328.5</v>
      </c>
      <c r="V13" s="102">
        <f>'G-1'!M16</f>
        <v>326.5</v>
      </c>
      <c r="W13" s="102">
        <f>'G-1'!M17</f>
        <v>292</v>
      </c>
      <c r="X13" s="102">
        <f>'G-1'!M18</f>
        <v>294</v>
      </c>
      <c r="Y13" s="102">
        <f>'G-1'!M19</f>
        <v>273</v>
      </c>
      <c r="Z13" s="102">
        <f>'G-1'!M20</f>
        <v>267</v>
      </c>
      <c r="AA13" s="102">
        <f>'G-1'!M21</f>
        <v>261</v>
      </c>
      <c r="AB13" s="118"/>
      <c r="AC13" s="103"/>
      <c r="AD13" s="102">
        <f>'G-1'!T10</f>
        <v>313</v>
      </c>
      <c r="AE13" s="102">
        <f>'G-1'!T11</f>
        <v>313</v>
      </c>
      <c r="AF13" s="102">
        <f>'G-1'!T12</f>
        <v>366</v>
      </c>
      <c r="AG13" s="102">
        <f>'G-1'!T13</f>
        <v>324</v>
      </c>
      <c r="AH13" s="102">
        <f>'G-1'!T14</f>
        <v>329</v>
      </c>
      <c r="AI13" s="102">
        <f>'G-1'!T15</f>
        <v>363</v>
      </c>
      <c r="AJ13" s="102">
        <f>'G-1'!T16</f>
        <v>357.5</v>
      </c>
      <c r="AK13" s="102">
        <f>'G-1'!T17</f>
        <v>369</v>
      </c>
      <c r="AL13" s="102">
        <f>'G-1'!T18</f>
        <v>311</v>
      </c>
      <c r="AM13" s="102">
        <f>'G-1'!T19</f>
        <v>360</v>
      </c>
      <c r="AN13" s="102">
        <f>'G-1'!T20</f>
        <v>348.5</v>
      </c>
      <c r="AO13" s="102">
        <f>'G-1'!T21</f>
        <v>257.5</v>
      </c>
      <c r="AP13" s="102">
        <f>'G-1'!T22</f>
        <v>270</v>
      </c>
      <c r="AQ13" s="102">
        <f>'G-1'!T23</f>
        <v>246.5</v>
      </c>
      <c r="AR13" s="102">
        <f>'G-1'!T24</f>
        <v>250.5</v>
      </c>
      <c r="AS13" s="102">
        <f>'G-1'!T25</f>
        <v>217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730.5</v>
      </c>
      <c r="F14" s="102">
        <f t="shared" ref="F14:K14" si="3">C13+D13+E13+F13</f>
        <v>870</v>
      </c>
      <c r="G14" s="102">
        <f t="shared" si="3"/>
        <v>1000</v>
      </c>
      <c r="H14" s="102">
        <f t="shared" si="3"/>
        <v>1047.5</v>
      </c>
      <c r="I14" s="102">
        <f t="shared" si="3"/>
        <v>1025.5</v>
      </c>
      <c r="J14" s="102">
        <f t="shared" si="3"/>
        <v>1038.5</v>
      </c>
      <c r="K14" s="102">
        <f t="shared" si="3"/>
        <v>1059.5</v>
      </c>
      <c r="L14" s="102">
        <f t="shared" ref="L14" si="4">I13+J13+K13+L13</f>
        <v>1064.5</v>
      </c>
      <c r="M14" s="102">
        <f t="shared" ref="M14" si="5">J13+K13+L13+M13</f>
        <v>1088</v>
      </c>
      <c r="N14" s="118"/>
      <c r="O14" s="103"/>
      <c r="P14" s="102"/>
      <c r="Q14" s="102"/>
      <c r="R14" s="102"/>
      <c r="S14" s="102">
        <f>P13+Q13+R13+S13</f>
        <v>1260</v>
      </c>
      <c r="T14" s="102">
        <f t="shared" ref="T14:AA14" si="6">Q13+R13+S13+T13</f>
        <v>1312</v>
      </c>
      <c r="U14" s="102">
        <f t="shared" si="6"/>
        <v>1313.5</v>
      </c>
      <c r="V14" s="102">
        <f t="shared" si="6"/>
        <v>1334</v>
      </c>
      <c r="W14" s="102">
        <f t="shared" si="6"/>
        <v>1317.5</v>
      </c>
      <c r="X14" s="102">
        <f t="shared" si="6"/>
        <v>1241</v>
      </c>
      <c r="Y14" s="102">
        <f t="shared" si="6"/>
        <v>1185.5</v>
      </c>
      <c r="Z14" s="102">
        <f t="shared" si="6"/>
        <v>1126</v>
      </c>
      <c r="AA14" s="102">
        <f t="shared" si="6"/>
        <v>1095</v>
      </c>
      <c r="AB14" s="118"/>
      <c r="AC14" s="103"/>
      <c r="AD14" s="102"/>
      <c r="AE14" s="102"/>
      <c r="AF14" s="102"/>
      <c r="AG14" s="102">
        <f>AD13+AE13+AF13+AG13</f>
        <v>1316</v>
      </c>
      <c r="AH14" s="102">
        <f t="shared" ref="AH14:AO14" si="7">AE13+AF13+AG13+AH13</f>
        <v>1332</v>
      </c>
      <c r="AI14" s="102">
        <f t="shared" si="7"/>
        <v>1382</v>
      </c>
      <c r="AJ14" s="102">
        <f t="shared" si="7"/>
        <v>1373.5</v>
      </c>
      <c r="AK14" s="102">
        <f t="shared" si="7"/>
        <v>1418.5</v>
      </c>
      <c r="AL14" s="102">
        <f t="shared" si="7"/>
        <v>1400.5</v>
      </c>
      <c r="AM14" s="102">
        <f t="shared" si="7"/>
        <v>1397.5</v>
      </c>
      <c r="AN14" s="102">
        <f t="shared" si="7"/>
        <v>1388.5</v>
      </c>
      <c r="AO14" s="102">
        <f t="shared" si="7"/>
        <v>1277</v>
      </c>
      <c r="AP14" s="102">
        <f t="shared" ref="AP14" si="8">AM13+AN13+AO13+AP13</f>
        <v>1236</v>
      </c>
      <c r="AQ14" s="102">
        <f t="shared" ref="AQ14" si="9">AN13+AO13+AP13+AQ13</f>
        <v>1122.5</v>
      </c>
      <c r="AR14" s="102">
        <f t="shared" ref="AR14" si="10">AO13+AP13+AQ13+AR13</f>
        <v>1024.5</v>
      </c>
      <c r="AS14" s="102">
        <f t="shared" ref="AS14" si="11">AP13+AQ13+AR13+AS13</f>
        <v>984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0</v>
      </c>
      <c r="E15" s="105"/>
      <c r="F15" s="105" t="s">
        <v>76</v>
      </c>
      <c r="G15" s="106">
        <f>DIRECCIONALIDAD!J11/100</f>
        <v>0.75959780621572226</v>
      </c>
      <c r="H15" s="105"/>
      <c r="I15" s="105" t="s">
        <v>77</v>
      </c>
      <c r="J15" s="106">
        <f>DIRECCIONALIDAD!J12/100</f>
        <v>0.24040219378427788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0</v>
      </c>
      <c r="S15" s="105"/>
      <c r="T15" s="105" t="s">
        <v>76</v>
      </c>
      <c r="U15" s="106">
        <f>DIRECCIONALIDAD!J14/100</f>
        <v>0.77746212121212122</v>
      </c>
      <c r="V15" s="105"/>
      <c r="W15" s="105" t="s">
        <v>77</v>
      </c>
      <c r="X15" s="106">
        <f>DIRECCIONALIDAD!J15/100</f>
        <v>0.22253787878787878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0</v>
      </c>
      <c r="AH15" s="105"/>
      <c r="AI15" s="105"/>
      <c r="AJ15" s="106"/>
      <c r="AK15" s="105" t="s">
        <v>77</v>
      </c>
      <c r="AL15" s="106">
        <f>DIRECCIONALIDAD!J17/100</f>
        <v>0.83743315508021388</v>
      </c>
      <c r="AM15" s="106"/>
      <c r="AN15" s="105"/>
      <c r="AO15" s="105"/>
      <c r="AP15" s="105" t="s">
        <v>77</v>
      </c>
      <c r="AQ15" s="106">
        <f>DIRECCIONALIDAD!J18/100</f>
        <v>0.1625668449197861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94" t="s">
        <v>134</v>
      </c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0</v>
      </c>
      <c r="C17" s="102">
        <f>'G-2'!F11</f>
        <v>0</v>
      </c>
      <c r="D17" s="102">
        <f>'G-2'!F12</f>
        <v>0</v>
      </c>
      <c r="E17" s="102">
        <f>'G-2'!F13</f>
        <v>0</v>
      </c>
      <c r="F17" s="102">
        <f>'G-2'!F14</f>
        <v>0</v>
      </c>
      <c r="G17" s="102">
        <f>'G-2'!F15</f>
        <v>0</v>
      </c>
      <c r="H17" s="102">
        <f>'G-2'!F16</f>
        <v>0</v>
      </c>
      <c r="I17" s="102">
        <f>'G-2'!F17</f>
        <v>0</v>
      </c>
      <c r="J17" s="102">
        <f>'G-2'!F18</f>
        <v>0</v>
      </c>
      <c r="K17" s="102">
        <f>'G-2'!F19</f>
        <v>0</v>
      </c>
      <c r="L17" s="102">
        <f>'G-2'!F20</f>
        <v>0</v>
      </c>
      <c r="M17" s="102">
        <f>'G-2'!F21</f>
        <v>0</v>
      </c>
      <c r="N17" s="118"/>
      <c r="O17" s="103"/>
      <c r="P17" s="102">
        <f>'G-2'!M10</f>
        <v>0</v>
      </c>
      <c r="Q17" s="102">
        <f>'G-2'!M11</f>
        <v>0</v>
      </c>
      <c r="R17" s="102">
        <f>'G-2'!M12</f>
        <v>0</v>
      </c>
      <c r="S17" s="102">
        <f>'G-2'!M13</f>
        <v>0</v>
      </c>
      <c r="T17" s="102">
        <f>'G-2'!M14</f>
        <v>0</v>
      </c>
      <c r="U17" s="102">
        <f>'G-2'!M15</f>
        <v>0</v>
      </c>
      <c r="V17" s="102">
        <f>'G-2'!M16</f>
        <v>0</v>
      </c>
      <c r="W17" s="102">
        <f>'G-2'!M17</f>
        <v>0</v>
      </c>
      <c r="X17" s="102">
        <f>'G-2'!M18</f>
        <v>0</v>
      </c>
      <c r="Y17" s="102">
        <f>'G-2'!M19</f>
        <v>0</v>
      </c>
      <c r="Z17" s="102">
        <f>'G-2'!M20</f>
        <v>0</v>
      </c>
      <c r="AA17" s="102">
        <f>'G-2'!M21</f>
        <v>0</v>
      </c>
      <c r="AB17" s="118"/>
      <c r="AC17" s="103"/>
      <c r="AD17" s="102">
        <f>'G-2'!T10</f>
        <v>0</v>
      </c>
      <c r="AE17" s="102">
        <f>'G-2'!T11</f>
        <v>0</v>
      </c>
      <c r="AF17" s="102">
        <f>'G-2'!T12</f>
        <v>0</v>
      </c>
      <c r="AG17" s="102">
        <f>'G-2'!T13</f>
        <v>0</v>
      </c>
      <c r="AH17" s="102">
        <f>'G-2'!T14</f>
        <v>0</v>
      </c>
      <c r="AI17" s="102">
        <f>'G-2'!T15</f>
        <v>0</v>
      </c>
      <c r="AJ17" s="102">
        <f>'G-2'!T16</f>
        <v>0</v>
      </c>
      <c r="AK17" s="102">
        <f>'G-2'!T17</f>
        <v>0</v>
      </c>
      <c r="AL17" s="102">
        <f>'G-2'!T18</f>
        <v>0</v>
      </c>
      <c r="AM17" s="102">
        <f>'G-2'!T19</f>
        <v>0</v>
      </c>
      <c r="AN17" s="102">
        <f>'G-2'!T20</f>
        <v>0</v>
      </c>
      <c r="AO17" s="102">
        <f>'G-2'!T21</f>
        <v>0</v>
      </c>
      <c r="AP17" s="102">
        <f>'G-2'!T22</f>
        <v>0</v>
      </c>
      <c r="AQ17" s="102">
        <f>'G-2'!T23</f>
        <v>0</v>
      </c>
      <c r="AR17" s="102">
        <f>'G-2'!T24</f>
        <v>0</v>
      </c>
      <c r="AS17" s="102">
        <f>'G-2'!T25</f>
        <v>0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0</v>
      </c>
      <c r="BO17" s="56">
        <f t="shared" si="12"/>
        <v>0</v>
      </c>
      <c r="BP17" s="56">
        <f t="shared" si="12"/>
        <v>0</v>
      </c>
      <c r="BQ17" s="56">
        <f t="shared" si="12"/>
        <v>0</v>
      </c>
      <c r="BR17" s="56">
        <f t="shared" si="12"/>
        <v>0</v>
      </c>
      <c r="BS17" s="56">
        <f t="shared" si="12"/>
        <v>0</v>
      </c>
      <c r="BT17" s="56">
        <f t="shared" si="12"/>
        <v>0</v>
      </c>
      <c r="BU17" s="56">
        <f t="shared" si="12"/>
        <v>0</v>
      </c>
      <c r="BV17" s="56">
        <f t="shared" si="12"/>
        <v>0</v>
      </c>
      <c r="BW17" s="56"/>
      <c r="BX17" s="56"/>
      <c r="BY17" s="56"/>
      <c r="BZ17" s="56"/>
      <c r="CA17" s="56"/>
      <c r="CB17" s="56">
        <f t="shared" ref="CB17:CJ17" si="13">S18</f>
        <v>0</v>
      </c>
      <c r="CC17" s="56">
        <f t="shared" si="13"/>
        <v>0</v>
      </c>
      <c r="CD17" s="56">
        <f t="shared" si="13"/>
        <v>0</v>
      </c>
      <c r="CE17" s="56">
        <f t="shared" si="13"/>
        <v>0</v>
      </c>
      <c r="CF17" s="56">
        <f t="shared" si="13"/>
        <v>0</v>
      </c>
      <c r="CG17" s="56">
        <f t="shared" si="13"/>
        <v>0</v>
      </c>
      <c r="CH17" s="56">
        <f t="shared" si="13"/>
        <v>0</v>
      </c>
      <c r="CI17" s="56">
        <f t="shared" si="13"/>
        <v>0</v>
      </c>
      <c r="CJ17" s="56">
        <f t="shared" si="13"/>
        <v>0</v>
      </c>
      <c r="CK17" s="56"/>
      <c r="CL17" s="56"/>
      <c r="CM17" s="56"/>
      <c r="CN17" s="56"/>
      <c r="CO17" s="56"/>
      <c r="CP17" s="56"/>
      <c r="CQ17" s="56">
        <f t="shared" ref="CQ17:DC17" si="14">AG18</f>
        <v>0</v>
      </c>
      <c r="CR17" s="56">
        <f t="shared" si="14"/>
        <v>0</v>
      </c>
      <c r="CS17" s="56">
        <f t="shared" si="14"/>
        <v>0</v>
      </c>
      <c r="CT17" s="56">
        <f t="shared" si="14"/>
        <v>0</v>
      </c>
      <c r="CU17" s="56">
        <f t="shared" si="14"/>
        <v>0</v>
      </c>
      <c r="CV17" s="56">
        <f t="shared" si="14"/>
        <v>0</v>
      </c>
      <c r="CW17" s="56">
        <f t="shared" si="14"/>
        <v>0</v>
      </c>
      <c r="CX17" s="56">
        <f t="shared" si="14"/>
        <v>0</v>
      </c>
      <c r="CY17" s="56">
        <f t="shared" si="14"/>
        <v>0</v>
      </c>
      <c r="CZ17" s="56">
        <f t="shared" si="14"/>
        <v>0</v>
      </c>
      <c r="DA17" s="56">
        <f t="shared" si="14"/>
        <v>0</v>
      </c>
      <c r="DB17" s="56">
        <f t="shared" si="14"/>
        <v>0</v>
      </c>
      <c r="DC17" s="56">
        <f t="shared" si="14"/>
        <v>0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0</v>
      </c>
      <c r="F18" s="102">
        <f t="shared" ref="F18" si="15">C17+D17+E17+F17</f>
        <v>0</v>
      </c>
      <c r="G18" s="102">
        <f t="shared" ref="G18" si="16">D17+E17+F17+G17</f>
        <v>0</v>
      </c>
      <c r="H18" s="102">
        <f t="shared" ref="H18" si="17">E17+F17+G17+H17</f>
        <v>0</v>
      </c>
      <c r="I18" s="102">
        <f t="shared" ref="I18" si="18">F17+G17+H17+I17</f>
        <v>0</v>
      </c>
      <c r="J18" s="102">
        <f t="shared" ref="J18" si="19">G17+H17+I17+J17</f>
        <v>0</v>
      </c>
      <c r="K18" s="102">
        <f t="shared" ref="K18" si="20">H17+I17+J17+K17</f>
        <v>0</v>
      </c>
      <c r="L18" s="102">
        <f t="shared" ref="L18" si="21">I17+J17+K17+L17</f>
        <v>0</v>
      </c>
      <c r="M18" s="102">
        <f t="shared" ref="M18" si="22">J17+K17+L17+M17</f>
        <v>0</v>
      </c>
      <c r="N18" s="118"/>
      <c r="O18" s="103"/>
      <c r="P18" s="102"/>
      <c r="Q18" s="102"/>
      <c r="R18" s="102"/>
      <c r="S18" s="102">
        <f>P17+Q17+R17+S17</f>
        <v>0</v>
      </c>
      <c r="T18" s="102">
        <f t="shared" ref="T18" si="23">Q17+R17+S17+T17</f>
        <v>0</v>
      </c>
      <c r="U18" s="102">
        <f t="shared" ref="U18" si="24">R17+S17+T17+U17</f>
        <v>0</v>
      </c>
      <c r="V18" s="102">
        <f t="shared" ref="V18" si="25">S17+T17+U17+V17</f>
        <v>0</v>
      </c>
      <c r="W18" s="102">
        <f t="shared" ref="W18" si="26">T17+U17+V17+W17</f>
        <v>0</v>
      </c>
      <c r="X18" s="102">
        <f t="shared" ref="X18" si="27">U17+V17+W17+X17</f>
        <v>0</v>
      </c>
      <c r="Y18" s="102">
        <f t="shared" ref="Y18" si="28">V17+W17+X17+Y17</f>
        <v>0</v>
      </c>
      <c r="Z18" s="102">
        <f t="shared" ref="Z18" si="29">W17+X17+Y17+Z17</f>
        <v>0</v>
      </c>
      <c r="AA18" s="102">
        <f t="shared" ref="AA18" si="30">X17+Y17+Z17+AA17</f>
        <v>0</v>
      </c>
      <c r="AB18" s="118"/>
      <c r="AC18" s="103"/>
      <c r="AD18" s="102"/>
      <c r="AE18" s="102"/>
      <c r="AF18" s="102"/>
      <c r="AG18" s="102">
        <f>AD17+AE17+AF17+AG17</f>
        <v>0</v>
      </c>
      <c r="AH18" s="102">
        <f t="shared" ref="AH18" si="31">AE17+AF17+AG17+AH17</f>
        <v>0</v>
      </c>
      <c r="AI18" s="102">
        <f t="shared" ref="AI18" si="32">AF17+AG17+AH17+AI17</f>
        <v>0</v>
      </c>
      <c r="AJ18" s="102">
        <f t="shared" ref="AJ18" si="33">AG17+AH17+AI17+AJ17</f>
        <v>0</v>
      </c>
      <c r="AK18" s="102">
        <f t="shared" ref="AK18" si="34">AH17+AI17+AJ17+AK17</f>
        <v>0</v>
      </c>
      <c r="AL18" s="102">
        <f t="shared" ref="AL18" si="35">AI17+AJ17+AK17+AL17</f>
        <v>0</v>
      </c>
      <c r="AM18" s="102">
        <f t="shared" ref="AM18" si="36">AJ17+AK17+AL17+AM17</f>
        <v>0</v>
      </c>
      <c r="AN18" s="102">
        <f t="shared" ref="AN18" si="37">AK17+AL17+AM17+AN17</f>
        <v>0</v>
      </c>
      <c r="AO18" s="102">
        <f t="shared" ref="AO18" si="38">AL17+AM17+AN17+AO17</f>
        <v>0</v>
      </c>
      <c r="AP18" s="102">
        <f t="shared" ref="AP18" si="39">AM17+AN17+AO17+AP17</f>
        <v>0</v>
      </c>
      <c r="AQ18" s="102">
        <f t="shared" ref="AQ18" si="40">AN17+AO17+AP17+AQ17</f>
        <v>0</v>
      </c>
      <c r="AR18" s="102">
        <f t="shared" ref="AR18" si="41">AO17+AP17+AQ17+AR17</f>
        <v>0</v>
      </c>
      <c r="AS18" s="102">
        <f t="shared" ref="AS18" si="42">AP17+AQ17+AR17+AS17</f>
        <v>0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358</v>
      </c>
      <c r="BO18" s="56">
        <f t="shared" si="43"/>
        <v>455</v>
      </c>
      <c r="BP18" s="56">
        <f t="shared" si="43"/>
        <v>539.5</v>
      </c>
      <c r="BQ18" s="56">
        <f t="shared" si="43"/>
        <v>604.5</v>
      </c>
      <c r="BR18" s="56">
        <f t="shared" si="43"/>
        <v>587</v>
      </c>
      <c r="BS18" s="56">
        <f t="shared" si="43"/>
        <v>581</v>
      </c>
      <c r="BT18" s="56">
        <f t="shared" si="43"/>
        <v>584.5</v>
      </c>
      <c r="BU18" s="56">
        <f t="shared" si="43"/>
        <v>609</v>
      </c>
      <c r="BV18" s="56">
        <f t="shared" si="43"/>
        <v>632</v>
      </c>
      <c r="BW18" s="56"/>
      <c r="BX18" s="56"/>
      <c r="BY18" s="56"/>
      <c r="BZ18" s="56"/>
      <c r="CA18" s="56"/>
      <c r="CB18" s="56">
        <f t="shared" ref="CB18:CJ18" si="44">S26</f>
        <v>767</v>
      </c>
      <c r="CC18" s="56">
        <f t="shared" si="44"/>
        <v>778</v>
      </c>
      <c r="CD18" s="56">
        <f t="shared" si="44"/>
        <v>757.5</v>
      </c>
      <c r="CE18" s="56">
        <f t="shared" si="44"/>
        <v>769</v>
      </c>
      <c r="CF18" s="56">
        <f t="shared" si="44"/>
        <v>800.5</v>
      </c>
      <c r="CG18" s="56">
        <f t="shared" si="44"/>
        <v>754</v>
      </c>
      <c r="CH18" s="56">
        <f t="shared" si="44"/>
        <v>737</v>
      </c>
      <c r="CI18" s="56">
        <f t="shared" si="44"/>
        <v>652</v>
      </c>
      <c r="CJ18" s="56">
        <f t="shared" si="44"/>
        <v>571</v>
      </c>
      <c r="CK18" s="56"/>
      <c r="CL18" s="56"/>
      <c r="CM18" s="56"/>
      <c r="CN18" s="56"/>
      <c r="CO18" s="56"/>
      <c r="CP18" s="56"/>
      <c r="CQ18" s="56">
        <f t="shared" ref="CQ18:DC18" si="45">AG26</f>
        <v>682</v>
      </c>
      <c r="CR18" s="56">
        <f t="shared" si="45"/>
        <v>692</v>
      </c>
      <c r="CS18" s="56">
        <f t="shared" si="45"/>
        <v>704</v>
      </c>
      <c r="CT18" s="56">
        <f t="shared" si="45"/>
        <v>694</v>
      </c>
      <c r="CU18" s="56">
        <f t="shared" si="45"/>
        <v>693.5</v>
      </c>
      <c r="CV18" s="56">
        <f t="shared" si="45"/>
        <v>704</v>
      </c>
      <c r="CW18" s="56">
        <f t="shared" si="45"/>
        <v>688</v>
      </c>
      <c r="CX18" s="56">
        <f t="shared" si="45"/>
        <v>644.5</v>
      </c>
      <c r="CY18" s="56">
        <f t="shared" si="45"/>
        <v>595</v>
      </c>
      <c r="CZ18" s="56">
        <f t="shared" si="45"/>
        <v>530.5</v>
      </c>
      <c r="DA18" s="56">
        <f t="shared" si="45"/>
        <v>469</v>
      </c>
      <c r="DB18" s="56">
        <f t="shared" si="45"/>
        <v>418.5</v>
      </c>
      <c r="DC18" s="56">
        <f t="shared" si="45"/>
        <v>370.5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0</v>
      </c>
      <c r="E19" s="105"/>
      <c r="F19" s="105" t="s">
        <v>76</v>
      </c>
      <c r="G19" s="106">
        <f>DIRECCIONALIDAD!J20/100</f>
        <v>0</v>
      </c>
      <c r="H19" s="105"/>
      <c r="I19" s="105" t="s">
        <v>77</v>
      </c>
      <c r="J19" s="106">
        <f>DIRECCIONALIDAD!J21/100</f>
        <v>0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0</v>
      </c>
      <c r="S19" s="105"/>
      <c r="T19" s="105" t="s">
        <v>76</v>
      </c>
      <c r="U19" s="106">
        <f>DIRECCIONALIDAD!J23/100</f>
        <v>0</v>
      </c>
      <c r="V19" s="105"/>
      <c r="W19" s="105" t="s">
        <v>77</v>
      </c>
      <c r="X19" s="106">
        <f>DIRECCIONALIDAD!J24/100</f>
        <v>0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0</v>
      </c>
      <c r="AH19" s="105"/>
      <c r="AI19" s="105"/>
      <c r="AJ19" s="106"/>
      <c r="AK19" s="105" t="s">
        <v>77</v>
      </c>
      <c r="AL19" s="106">
        <f>DIRECCIONALIDAD!J26/100</f>
        <v>0</v>
      </c>
      <c r="AM19" s="106"/>
      <c r="AN19" s="105"/>
      <c r="AO19" s="105"/>
      <c r="AP19" s="105" t="s">
        <v>77</v>
      </c>
      <c r="AQ19" s="106">
        <f>DIRECCIONALIDAD!J27/100</f>
        <v>0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0</v>
      </c>
      <c r="BO19" s="47">
        <f t="shared" si="46"/>
        <v>0</v>
      </c>
      <c r="BP19" s="47">
        <f t="shared" si="46"/>
        <v>0</v>
      </c>
      <c r="BQ19" s="47">
        <f t="shared" si="46"/>
        <v>0</v>
      </c>
      <c r="BR19" s="47">
        <f t="shared" si="46"/>
        <v>0</v>
      </c>
      <c r="BS19" s="47">
        <f t="shared" si="46"/>
        <v>0</v>
      </c>
      <c r="BT19" s="47">
        <f t="shared" si="46"/>
        <v>0</v>
      </c>
      <c r="BU19" s="47">
        <f t="shared" si="46"/>
        <v>0</v>
      </c>
      <c r="BV19" s="47">
        <f t="shared" si="46"/>
        <v>0</v>
      </c>
      <c r="BW19" s="47"/>
      <c r="BX19" s="47"/>
      <c r="BY19" s="47"/>
      <c r="BZ19" s="47"/>
      <c r="CA19" s="47"/>
      <c r="CB19" s="47">
        <f t="shared" ref="CB19:CJ19" si="47">S22</f>
        <v>0</v>
      </c>
      <c r="CC19" s="47">
        <f t="shared" si="47"/>
        <v>0</v>
      </c>
      <c r="CD19" s="47">
        <f t="shared" si="47"/>
        <v>0</v>
      </c>
      <c r="CE19" s="47">
        <f t="shared" si="47"/>
        <v>0</v>
      </c>
      <c r="CF19" s="47">
        <f t="shared" si="47"/>
        <v>0</v>
      </c>
      <c r="CG19" s="47">
        <f t="shared" si="47"/>
        <v>0</v>
      </c>
      <c r="CH19" s="47">
        <f t="shared" si="47"/>
        <v>0</v>
      </c>
      <c r="CI19" s="47">
        <f t="shared" si="47"/>
        <v>0</v>
      </c>
      <c r="CJ19" s="47">
        <f t="shared" si="47"/>
        <v>0</v>
      </c>
      <c r="CK19" s="47"/>
      <c r="CL19" s="47"/>
      <c r="CM19" s="47"/>
      <c r="CN19" s="47"/>
      <c r="CO19" s="47"/>
      <c r="CP19" s="47"/>
      <c r="CQ19" s="47">
        <f t="shared" ref="CQ19:DC19" si="48">AG22</f>
        <v>0</v>
      </c>
      <c r="CR19" s="47">
        <f t="shared" si="48"/>
        <v>0</v>
      </c>
      <c r="CS19" s="47">
        <f t="shared" si="48"/>
        <v>0</v>
      </c>
      <c r="CT19" s="47">
        <f t="shared" si="48"/>
        <v>0</v>
      </c>
      <c r="CU19" s="47">
        <f t="shared" si="48"/>
        <v>0</v>
      </c>
      <c r="CV19" s="47">
        <f t="shared" si="48"/>
        <v>0</v>
      </c>
      <c r="CW19" s="47">
        <f t="shared" si="48"/>
        <v>0</v>
      </c>
      <c r="CX19" s="47">
        <f t="shared" si="48"/>
        <v>0</v>
      </c>
      <c r="CY19" s="47">
        <f t="shared" si="48"/>
        <v>0</v>
      </c>
      <c r="CZ19" s="47">
        <f t="shared" si="48"/>
        <v>0</v>
      </c>
      <c r="DA19" s="47">
        <f t="shared" si="48"/>
        <v>0</v>
      </c>
      <c r="DB19" s="47">
        <f t="shared" si="48"/>
        <v>0</v>
      </c>
      <c r="DC19" s="47">
        <f t="shared" si="48"/>
        <v>0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4"/>
      <c r="P20" s="134"/>
      <c r="Q20" s="134"/>
      <c r="R20" s="134"/>
      <c r="S20" s="134"/>
      <c r="T20" s="134"/>
      <c r="U20" s="134" t="s">
        <v>135</v>
      </c>
      <c r="V20" s="134"/>
      <c r="W20" s="134"/>
      <c r="X20" s="134"/>
      <c r="Y20" s="134"/>
      <c r="Z20" s="134"/>
      <c r="AA20" s="134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1088.5</v>
      </c>
      <c r="BO20" s="47">
        <f t="shared" si="49"/>
        <v>1325</v>
      </c>
      <c r="BP20" s="47">
        <f t="shared" si="49"/>
        <v>1539.5</v>
      </c>
      <c r="BQ20" s="47">
        <f t="shared" si="49"/>
        <v>1652</v>
      </c>
      <c r="BR20" s="47">
        <f t="shared" si="49"/>
        <v>1612.5</v>
      </c>
      <c r="BS20" s="47">
        <f t="shared" si="49"/>
        <v>1619.5</v>
      </c>
      <c r="BT20" s="47">
        <f t="shared" si="49"/>
        <v>1644</v>
      </c>
      <c r="BU20" s="47">
        <f t="shared" si="49"/>
        <v>1673.5</v>
      </c>
      <c r="BV20" s="47">
        <f t="shared" si="49"/>
        <v>1720</v>
      </c>
      <c r="BW20" s="47"/>
      <c r="BX20" s="47"/>
      <c r="BY20" s="47"/>
      <c r="BZ20" s="47"/>
      <c r="CA20" s="47"/>
      <c r="CB20" s="47">
        <f t="shared" ref="CB20:CJ20" si="50">S30</f>
        <v>2027</v>
      </c>
      <c r="CC20" s="47">
        <f t="shared" si="50"/>
        <v>2090</v>
      </c>
      <c r="CD20" s="47">
        <f t="shared" si="50"/>
        <v>2071</v>
      </c>
      <c r="CE20" s="47">
        <f t="shared" si="50"/>
        <v>2103</v>
      </c>
      <c r="CF20" s="47">
        <f t="shared" si="50"/>
        <v>2118</v>
      </c>
      <c r="CG20" s="47">
        <f t="shared" si="50"/>
        <v>1995</v>
      </c>
      <c r="CH20" s="47">
        <f t="shared" si="50"/>
        <v>1922.5</v>
      </c>
      <c r="CI20" s="47">
        <f t="shared" si="50"/>
        <v>1778</v>
      </c>
      <c r="CJ20" s="47">
        <f t="shared" si="50"/>
        <v>1666</v>
      </c>
      <c r="CK20" s="47"/>
      <c r="CL20" s="47"/>
      <c r="CM20" s="47"/>
      <c r="CN20" s="47"/>
      <c r="CO20" s="47"/>
      <c r="CP20" s="47"/>
      <c r="CQ20" s="47">
        <f t="shared" ref="CQ20:DC20" si="51">AG30</f>
        <v>1998</v>
      </c>
      <c r="CR20" s="47">
        <f t="shared" si="51"/>
        <v>2024</v>
      </c>
      <c r="CS20" s="47">
        <f t="shared" si="51"/>
        <v>2086</v>
      </c>
      <c r="CT20" s="47">
        <f t="shared" si="51"/>
        <v>2067.5</v>
      </c>
      <c r="CU20" s="47">
        <f t="shared" si="51"/>
        <v>2112</v>
      </c>
      <c r="CV20" s="47">
        <f t="shared" si="51"/>
        <v>2104.5</v>
      </c>
      <c r="CW20" s="47">
        <f t="shared" si="51"/>
        <v>2085.5</v>
      </c>
      <c r="CX20" s="47">
        <f t="shared" si="51"/>
        <v>2033</v>
      </c>
      <c r="CY20" s="47">
        <f t="shared" si="51"/>
        <v>1872</v>
      </c>
      <c r="CZ20" s="47">
        <f t="shared" si="51"/>
        <v>1766.5</v>
      </c>
      <c r="DA20" s="47">
        <f t="shared" si="51"/>
        <v>1591.5</v>
      </c>
      <c r="DB20" s="47">
        <f t="shared" si="51"/>
        <v>1443</v>
      </c>
      <c r="DC20" s="47">
        <f t="shared" si="51"/>
        <v>1354.5</v>
      </c>
    </row>
    <row r="21" spans="1:125" ht="16.5" customHeight="1" x14ac:dyDescent="0.2">
      <c r="A21" s="55" t="s">
        <v>72</v>
      </c>
      <c r="B21" s="102">
        <f>'G-3'!F10</f>
        <v>0</v>
      </c>
      <c r="C21" s="102">
        <f>'G-3'!F11</f>
        <v>0</v>
      </c>
      <c r="D21" s="102">
        <f>'G-3'!F12</f>
        <v>0</v>
      </c>
      <c r="E21" s="102">
        <f>'G-3'!F13</f>
        <v>0</v>
      </c>
      <c r="F21" s="102">
        <f>'G-3'!F14</f>
        <v>0</v>
      </c>
      <c r="G21" s="102">
        <f>'G-3'!F15</f>
        <v>0</v>
      </c>
      <c r="H21" s="102">
        <f>'G-3'!F16</f>
        <v>0</v>
      </c>
      <c r="I21" s="102">
        <f>'G-3'!F17</f>
        <v>0</v>
      </c>
      <c r="J21" s="102">
        <f>'G-3'!F18</f>
        <v>0</v>
      </c>
      <c r="K21" s="102">
        <f>'G-3'!F19</f>
        <v>0</v>
      </c>
      <c r="L21" s="102">
        <f>'G-3'!F20</f>
        <v>0</v>
      </c>
      <c r="M21" s="102">
        <f>'G-3'!F21</f>
        <v>0</v>
      </c>
      <c r="N21" s="118"/>
      <c r="O21" s="103"/>
      <c r="P21" s="102">
        <f>'G-3'!M10</f>
        <v>0</v>
      </c>
      <c r="Q21" s="102">
        <f>'G-3'!M11</f>
        <v>0</v>
      </c>
      <c r="R21" s="102">
        <f>'G-3'!M12</f>
        <v>0</v>
      </c>
      <c r="S21" s="102">
        <f>'G-3'!M13</f>
        <v>0</v>
      </c>
      <c r="T21" s="102">
        <f>'G-3'!M14</f>
        <v>0</v>
      </c>
      <c r="U21" s="102">
        <f>'G-3'!M15</f>
        <v>0</v>
      </c>
      <c r="V21" s="102">
        <f>'G-3'!M16</f>
        <v>0</v>
      </c>
      <c r="W21" s="102">
        <f>'G-3'!M17</f>
        <v>0</v>
      </c>
      <c r="X21" s="102">
        <f>'G-3'!M18</f>
        <v>0</v>
      </c>
      <c r="Y21" s="102">
        <f>'G-3'!M19</f>
        <v>0</v>
      </c>
      <c r="Z21" s="102">
        <f>'G-3'!M20</f>
        <v>0</v>
      </c>
      <c r="AA21" s="102">
        <f>'G-3'!M21</f>
        <v>0</v>
      </c>
      <c r="AB21" s="118"/>
      <c r="AC21" s="103"/>
      <c r="AD21" s="102">
        <f>'G-3'!T10</f>
        <v>0</v>
      </c>
      <c r="AE21" s="102">
        <f>'G-3'!T11</f>
        <v>0</v>
      </c>
      <c r="AF21" s="102">
        <f>'G-3'!T12</f>
        <v>0</v>
      </c>
      <c r="AG21" s="102">
        <f>'G-3'!T13</f>
        <v>0</v>
      </c>
      <c r="AH21" s="102">
        <f>'G-3'!T14</f>
        <v>0</v>
      </c>
      <c r="AI21" s="102">
        <f>'G-3'!T15</f>
        <v>0</v>
      </c>
      <c r="AJ21" s="102">
        <f>'G-3'!T16</f>
        <v>0</v>
      </c>
      <c r="AK21" s="102">
        <f>'G-3'!T17</f>
        <v>0</v>
      </c>
      <c r="AL21" s="102">
        <f>'G-3'!T18</f>
        <v>0</v>
      </c>
      <c r="AM21" s="102">
        <f>'G-3'!T19</f>
        <v>0</v>
      </c>
      <c r="AN21" s="102">
        <f>'G-3'!T20</f>
        <v>0</v>
      </c>
      <c r="AO21" s="102">
        <f>'G-3'!T21</f>
        <v>0</v>
      </c>
      <c r="AP21" s="102">
        <f>'G-3'!T22</f>
        <v>0</v>
      </c>
      <c r="AQ21" s="102">
        <f>'G-3'!T23</f>
        <v>0</v>
      </c>
      <c r="AR21" s="102">
        <f>'G-3'!T24</f>
        <v>0</v>
      </c>
      <c r="AS21" s="102">
        <f>'G-3'!T25</f>
        <v>0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0</v>
      </c>
      <c r="F22" s="102">
        <f t="shared" ref="F22" si="52">C21+D21+E21+F21</f>
        <v>0</v>
      </c>
      <c r="G22" s="102">
        <f t="shared" ref="G22" si="53">D21+E21+F21+G21</f>
        <v>0</v>
      </c>
      <c r="H22" s="102">
        <f t="shared" ref="H22" si="54">E21+F21+G21+H21</f>
        <v>0</v>
      </c>
      <c r="I22" s="102">
        <f t="shared" ref="I22" si="55">F21+G21+H21+I21</f>
        <v>0</v>
      </c>
      <c r="J22" s="102">
        <f t="shared" ref="J22" si="56">G21+H21+I21+J21</f>
        <v>0</v>
      </c>
      <c r="K22" s="102">
        <f t="shared" ref="K22" si="57">H21+I21+J21+K21</f>
        <v>0</v>
      </c>
      <c r="L22" s="102">
        <f t="shared" ref="L22" si="58">I21+J21+K21+L21</f>
        <v>0</v>
      </c>
      <c r="M22" s="102">
        <f t="shared" ref="M22" si="59">J21+K21+L21+M21</f>
        <v>0</v>
      </c>
      <c r="N22" s="118"/>
      <c r="O22" s="103"/>
      <c r="P22" s="102"/>
      <c r="Q22" s="102"/>
      <c r="R22" s="102"/>
      <c r="S22" s="102">
        <f>P21+Q21+R21+S21</f>
        <v>0</v>
      </c>
      <c r="T22" s="102">
        <f t="shared" ref="T22:AA22" si="60">Q21+R21+S21+T21</f>
        <v>0</v>
      </c>
      <c r="U22" s="102">
        <f t="shared" si="60"/>
        <v>0</v>
      </c>
      <c r="V22" s="102">
        <f t="shared" si="60"/>
        <v>0</v>
      </c>
      <c r="W22" s="102">
        <f t="shared" si="60"/>
        <v>0</v>
      </c>
      <c r="X22" s="102">
        <f t="shared" si="60"/>
        <v>0</v>
      </c>
      <c r="Y22" s="102">
        <f t="shared" si="60"/>
        <v>0</v>
      </c>
      <c r="Z22" s="102">
        <f t="shared" si="60"/>
        <v>0</v>
      </c>
      <c r="AA22" s="102">
        <f t="shared" si="60"/>
        <v>0</v>
      </c>
      <c r="AB22" s="118"/>
      <c r="AC22" s="103"/>
      <c r="AD22" s="102"/>
      <c r="AE22" s="102"/>
      <c r="AF22" s="102"/>
      <c r="AG22" s="102">
        <f>AD21+AE21+AF21+AG21</f>
        <v>0</v>
      </c>
      <c r="AH22" s="102">
        <f t="shared" ref="AH22" si="61">AE21+AF21+AG21+AH21</f>
        <v>0</v>
      </c>
      <c r="AI22" s="102">
        <f t="shared" ref="AI22" si="62">AF21+AG21+AH21+AI21</f>
        <v>0</v>
      </c>
      <c r="AJ22" s="102">
        <f t="shared" ref="AJ22" si="63">AG21+AH21+AI21+AJ21</f>
        <v>0</v>
      </c>
      <c r="AK22" s="102">
        <f t="shared" ref="AK22" si="64">AH21+AI21+AJ21+AK21</f>
        <v>0</v>
      </c>
      <c r="AL22" s="102">
        <f t="shared" ref="AL22" si="65">AI21+AJ21+AK21+AL21</f>
        <v>0</v>
      </c>
      <c r="AM22" s="102">
        <f t="shared" ref="AM22" si="66">AJ21+AK21+AL21+AM21</f>
        <v>0</v>
      </c>
      <c r="AN22" s="102">
        <f t="shared" ref="AN22" si="67">AK21+AL21+AM21+AN21</f>
        <v>0</v>
      </c>
      <c r="AO22" s="102">
        <f t="shared" ref="AO22" si="68">AL21+AM21+AN21+AO21</f>
        <v>0</v>
      </c>
      <c r="AP22" s="102">
        <f t="shared" ref="AP22" si="69">AM21+AN21+AO21+AP21</f>
        <v>0</v>
      </c>
      <c r="AQ22" s="102">
        <f t="shared" ref="AQ22" si="70">AN21+AO21+AP21+AQ21</f>
        <v>0</v>
      </c>
      <c r="AR22" s="102">
        <f t="shared" ref="AR22" si="71">AO21+AP21+AQ21+AR21</f>
        <v>0</v>
      </c>
      <c r="AS22" s="102">
        <f t="shared" ref="AS22" si="72">AP21+AQ21+AR21+AS21</f>
        <v>0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0</v>
      </c>
      <c r="E23" s="105"/>
      <c r="F23" s="105" t="s">
        <v>76</v>
      </c>
      <c r="G23" s="106">
        <f>DIRECCIONALIDAD!J29/100</f>
        <v>0</v>
      </c>
      <c r="H23" s="105"/>
      <c r="I23" s="105" t="s">
        <v>77</v>
      </c>
      <c r="J23" s="106">
        <f>DIRECCIONALIDAD!J30/100</f>
        <v>0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0</v>
      </c>
      <c r="S23" s="105"/>
      <c r="T23" s="105" t="s">
        <v>76</v>
      </c>
      <c r="U23" s="106">
        <f>DIRECCIONALIDAD!J32/100</f>
        <v>0</v>
      </c>
      <c r="V23" s="105"/>
      <c r="W23" s="105" t="s">
        <v>77</v>
      </c>
      <c r="X23" s="106">
        <f>DIRECCIONALIDAD!J33/100</f>
        <v>0</v>
      </c>
      <c r="Y23" s="105"/>
      <c r="Z23" s="105"/>
      <c r="AA23" s="107"/>
      <c r="AB23" s="136"/>
      <c r="AC23" s="135"/>
      <c r="AD23" s="104"/>
      <c r="AE23" s="104"/>
      <c r="AF23" s="105" t="s">
        <v>75</v>
      </c>
      <c r="AG23" s="106">
        <f>DIRECCIONALIDAD!J34/100</f>
        <v>0</v>
      </c>
      <c r="AH23" s="105"/>
      <c r="AI23" s="105"/>
      <c r="AJ23" s="106"/>
      <c r="AK23" s="105" t="s">
        <v>77</v>
      </c>
      <c r="AL23" s="106">
        <f>DIRECCIONALIDAD!J35/100</f>
        <v>0</v>
      </c>
      <c r="AM23" s="106"/>
      <c r="AN23" s="105"/>
      <c r="AO23" s="105"/>
      <c r="AP23" s="105" t="s">
        <v>77</v>
      </c>
      <c r="AQ23" s="106">
        <f>DIRECCIONALIDAD!J36/100</f>
        <v>0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94" t="s">
        <v>137</v>
      </c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64</v>
      </c>
      <c r="C25" s="102">
        <f>'G-4'!F11</f>
        <v>66.5</v>
      </c>
      <c r="D25" s="102">
        <f>'G-4'!F12</f>
        <v>85</v>
      </c>
      <c r="E25" s="102">
        <f>'G-4'!F13</f>
        <v>142.5</v>
      </c>
      <c r="F25" s="102">
        <f>'G-4'!F14</f>
        <v>161</v>
      </c>
      <c r="G25" s="102">
        <f>'G-4'!F15</f>
        <v>151</v>
      </c>
      <c r="H25" s="102">
        <f>'G-4'!F16</f>
        <v>150</v>
      </c>
      <c r="I25" s="102">
        <f>'G-4'!F17</f>
        <v>125</v>
      </c>
      <c r="J25" s="102">
        <f>'G-4'!F18</f>
        <v>155</v>
      </c>
      <c r="K25" s="102">
        <f>'G-4'!F19</f>
        <v>154.5</v>
      </c>
      <c r="L25" s="102">
        <f>'G-4'!F20</f>
        <v>174.5</v>
      </c>
      <c r="M25" s="102">
        <f>'G-4'!F21</f>
        <v>148</v>
      </c>
      <c r="N25" s="118"/>
      <c r="O25" s="103"/>
      <c r="P25" s="102">
        <f>'G-4'!M10</f>
        <v>202</v>
      </c>
      <c r="Q25" s="102">
        <f>'G-4'!M11</f>
        <v>184</v>
      </c>
      <c r="R25" s="102">
        <f>'G-4'!M12</f>
        <v>191</v>
      </c>
      <c r="S25" s="102">
        <f>'G-4'!M13</f>
        <v>190</v>
      </c>
      <c r="T25" s="102">
        <f>'G-4'!M14</f>
        <v>213</v>
      </c>
      <c r="U25" s="102">
        <f>'G-4'!M15</f>
        <v>163.5</v>
      </c>
      <c r="V25" s="102">
        <f>'G-4'!M16</f>
        <v>202.5</v>
      </c>
      <c r="W25" s="102">
        <f>'G-4'!M17</f>
        <v>221.5</v>
      </c>
      <c r="X25" s="102">
        <f>'G-4'!M18</f>
        <v>166.5</v>
      </c>
      <c r="Y25" s="102">
        <f>'G-4'!M19</f>
        <v>146.5</v>
      </c>
      <c r="Z25" s="102">
        <f>'G-4'!M20</f>
        <v>117.5</v>
      </c>
      <c r="AA25" s="102">
        <f>'G-4'!M21</f>
        <v>140.5</v>
      </c>
      <c r="AB25" s="118"/>
      <c r="AC25" s="103"/>
      <c r="AD25" s="102">
        <f>'G-4'!T10</f>
        <v>167</v>
      </c>
      <c r="AE25" s="102">
        <f>'G-4'!T11</f>
        <v>158.5</v>
      </c>
      <c r="AF25" s="102">
        <f>'G-4'!T12</f>
        <v>180</v>
      </c>
      <c r="AG25" s="102">
        <f>'G-4'!T13</f>
        <v>176.5</v>
      </c>
      <c r="AH25" s="102">
        <f>'G-4'!T14</f>
        <v>177</v>
      </c>
      <c r="AI25" s="102">
        <f>'G-4'!T15</f>
        <v>170.5</v>
      </c>
      <c r="AJ25" s="102">
        <f>'G-4'!T16</f>
        <v>170</v>
      </c>
      <c r="AK25" s="102">
        <f>'G-4'!T17</f>
        <v>176</v>
      </c>
      <c r="AL25" s="102">
        <f>'G-4'!T18</f>
        <v>187.5</v>
      </c>
      <c r="AM25" s="102">
        <f>'G-4'!T19</f>
        <v>154.5</v>
      </c>
      <c r="AN25" s="102">
        <f>'G-4'!T20</f>
        <v>126.5</v>
      </c>
      <c r="AO25" s="102">
        <f>'G-4'!T21</f>
        <v>126.5</v>
      </c>
      <c r="AP25" s="102">
        <f>'G-4'!T22</f>
        <v>123</v>
      </c>
      <c r="AQ25" s="102">
        <f>'G-4'!T23</f>
        <v>93</v>
      </c>
      <c r="AR25" s="102">
        <f>'G-4'!T24</f>
        <v>76</v>
      </c>
      <c r="AS25" s="102">
        <f>'G-4'!T25</f>
        <v>78.5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358</v>
      </c>
      <c r="F26" s="102">
        <f t="shared" ref="F26" si="73">C25+D25+E25+F25</f>
        <v>455</v>
      </c>
      <c r="G26" s="102">
        <f t="shared" ref="G26" si="74">D25+E25+F25+G25</f>
        <v>539.5</v>
      </c>
      <c r="H26" s="102">
        <f t="shared" ref="H26" si="75">E25+F25+G25+H25</f>
        <v>604.5</v>
      </c>
      <c r="I26" s="102">
        <f t="shared" ref="I26" si="76">F25+G25+H25+I25</f>
        <v>587</v>
      </c>
      <c r="J26" s="102">
        <f t="shared" ref="J26" si="77">G25+H25+I25+J25</f>
        <v>581</v>
      </c>
      <c r="K26" s="102">
        <f t="shared" ref="K26" si="78">H25+I25+J25+K25</f>
        <v>584.5</v>
      </c>
      <c r="L26" s="102">
        <f t="shared" ref="L26" si="79">I25+J25+K25+L25</f>
        <v>609</v>
      </c>
      <c r="M26" s="102">
        <f t="shared" ref="M26" si="80">J25+K25+L25+M25</f>
        <v>632</v>
      </c>
      <c r="N26" s="118"/>
      <c r="O26" s="103"/>
      <c r="P26" s="102"/>
      <c r="Q26" s="102"/>
      <c r="R26" s="102"/>
      <c r="S26" s="102">
        <f>P25+Q25+R25+S25</f>
        <v>767</v>
      </c>
      <c r="T26" s="102">
        <f t="shared" ref="T26" si="81">Q25+R25+S25+T25</f>
        <v>778</v>
      </c>
      <c r="U26" s="102">
        <f t="shared" ref="U26" si="82">R25+S25+T25+U25</f>
        <v>757.5</v>
      </c>
      <c r="V26" s="102">
        <f t="shared" ref="V26" si="83">S25+T25+U25+V25</f>
        <v>769</v>
      </c>
      <c r="W26" s="102">
        <f t="shared" ref="W26" si="84">T25+U25+V25+W25</f>
        <v>800.5</v>
      </c>
      <c r="X26" s="102">
        <f t="shared" ref="X26" si="85">U25+V25+W25+X25</f>
        <v>754</v>
      </c>
      <c r="Y26" s="102">
        <f t="shared" ref="Y26" si="86">V25+W25+X25+Y25</f>
        <v>737</v>
      </c>
      <c r="Z26" s="102">
        <f t="shared" ref="Z26" si="87">W25+X25+Y25+Z25</f>
        <v>652</v>
      </c>
      <c r="AA26" s="102">
        <f t="shared" ref="AA26" si="88">X25+Y25+Z25+AA25</f>
        <v>571</v>
      </c>
      <c r="AB26" s="118"/>
      <c r="AC26" s="103"/>
      <c r="AD26" s="102"/>
      <c r="AE26" s="102"/>
      <c r="AF26" s="102"/>
      <c r="AG26" s="102">
        <f>AD25+AE25+AF25+AG25</f>
        <v>682</v>
      </c>
      <c r="AH26" s="102">
        <f t="shared" ref="AH26" si="89">AE25+AF25+AG25+AH25</f>
        <v>692</v>
      </c>
      <c r="AI26" s="102">
        <f t="shared" ref="AI26" si="90">AF25+AG25+AH25+AI25</f>
        <v>704</v>
      </c>
      <c r="AJ26" s="102">
        <f t="shared" ref="AJ26" si="91">AG25+AH25+AI25+AJ25</f>
        <v>694</v>
      </c>
      <c r="AK26" s="102">
        <f t="shared" ref="AK26" si="92">AH25+AI25+AJ25+AK25</f>
        <v>693.5</v>
      </c>
      <c r="AL26" s="102">
        <f t="shared" ref="AL26" si="93">AI25+AJ25+AK25+AL25</f>
        <v>704</v>
      </c>
      <c r="AM26" s="102">
        <f t="shared" ref="AM26" si="94">AJ25+AK25+AL25+AM25</f>
        <v>688</v>
      </c>
      <c r="AN26" s="102">
        <f t="shared" ref="AN26" si="95">AK25+AL25+AM25+AN25</f>
        <v>644.5</v>
      </c>
      <c r="AO26" s="102">
        <f t="shared" ref="AO26" si="96">AL25+AM25+AN25+AO25</f>
        <v>595</v>
      </c>
      <c r="AP26" s="102">
        <f t="shared" ref="AP26" si="97">AM25+AN25+AO25+AP25</f>
        <v>530.5</v>
      </c>
      <c r="AQ26" s="102">
        <f t="shared" ref="AQ26" si="98">AN25+AO25+AP25+AQ25</f>
        <v>469</v>
      </c>
      <c r="AR26" s="102">
        <f t="shared" ref="AR26" si="99">AO25+AP25+AQ25+AR25</f>
        <v>418.5</v>
      </c>
      <c r="AS26" s="102">
        <f t="shared" ref="AS26" si="100">AP25+AQ25+AR25+AS25</f>
        <v>370.5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0.36899224806201553</v>
      </c>
      <c r="E27" s="105"/>
      <c r="F27" s="105" t="s">
        <v>76</v>
      </c>
      <c r="G27" s="106">
        <f>DIRECCIONALIDAD!J38/100</f>
        <v>0.63100775193798453</v>
      </c>
      <c r="H27" s="105"/>
      <c r="I27" s="105" t="s">
        <v>77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0.33333333333333326</v>
      </c>
      <c r="S27" s="105"/>
      <c r="T27" s="105" t="s">
        <v>76</v>
      </c>
      <c r="U27" s="106">
        <f>DIRECCIONALIDAD!J41/100</f>
        <v>0.66666666666666652</v>
      </c>
      <c r="V27" s="105"/>
      <c r="W27" s="105" t="s">
        <v>77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0.39158576051779936</v>
      </c>
      <c r="AH27" s="105"/>
      <c r="AI27" s="105"/>
      <c r="AJ27" s="106"/>
      <c r="AK27" s="105" t="s">
        <v>77</v>
      </c>
      <c r="AL27" s="106">
        <f>DIRECCIONALIDAD!J44/100</f>
        <v>0.60841423948220064</v>
      </c>
      <c r="AM27" s="106"/>
      <c r="AN27" s="105"/>
      <c r="AO27" s="105"/>
      <c r="AP27" s="105" t="s">
        <v>77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94" t="s">
        <v>138</v>
      </c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173.5</v>
      </c>
      <c r="C29" s="102">
        <f t="shared" ref="C29:M29" si="101">C13+C17+C21+C25</f>
        <v>194.5</v>
      </c>
      <c r="D29" s="102">
        <f t="shared" si="101"/>
        <v>298.5</v>
      </c>
      <c r="E29" s="102">
        <f t="shared" si="101"/>
        <v>422</v>
      </c>
      <c r="F29" s="102">
        <f t="shared" si="101"/>
        <v>410</v>
      </c>
      <c r="G29" s="102">
        <f t="shared" si="101"/>
        <v>409</v>
      </c>
      <c r="H29" s="102">
        <f t="shared" si="101"/>
        <v>411</v>
      </c>
      <c r="I29" s="102">
        <f t="shared" si="101"/>
        <v>382.5</v>
      </c>
      <c r="J29" s="102">
        <f t="shared" si="101"/>
        <v>417</v>
      </c>
      <c r="K29" s="102">
        <f t="shared" si="101"/>
        <v>433.5</v>
      </c>
      <c r="L29" s="102">
        <f t="shared" si="101"/>
        <v>440.5</v>
      </c>
      <c r="M29" s="102">
        <f t="shared" si="101"/>
        <v>429</v>
      </c>
      <c r="N29" s="118"/>
      <c r="O29" s="103"/>
      <c r="P29" s="102">
        <f>P13+P17+P21+P25</f>
        <v>520.5</v>
      </c>
      <c r="Q29" s="102">
        <f t="shared" ref="Q29:AA29" si="102">Q13+Q17+Q21+Q25</f>
        <v>511</v>
      </c>
      <c r="R29" s="102">
        <f t="shared" si="102"/>
        <v>497</v>
      </c>
      <c r="S29" s="102">
        <f t="shared" si="102"/>
        <v>498.5</v>
      </c>
      <c r="T29" s="102">
        <f t="shared" si="102"/>
        <v>583.5</v>
      </c>
      <c r="U29" s="102">
        <f t="shared" si="102"/>
        <v>492</v>
      </c>
      <c r="V29" s="102">
        <f t="shared" si="102"/>
        <v>529</v>
      </c>
      <c r="W29" s="102">
        <f t="shared" si="102"/>
        <v>513.5</v>
      </c>
      <c r="X29" s="102">
        <f t="shared" si="102"/>
        <v>460.5</v>
      </c>
      <c r="Y29" s="102">
        <f t="shared" si="102"/>
        <v>419.5</v>
      </c>
      <c r="Z29" s="102">
        <f t="shared" si="102"/>
        <v>384.5</v>
      </c>
      <c r="AA29" s="102">
        <f t="shared" si="102"/>
        <v>401.5</v>
      </c>
      <c r="AB29" s="118"/>
      <c r="AC29" s="103"/>
      <c r="AD29" s="102">
        <f>AD25+AD21+AD17+AD13</f>
        <v>480</v>
      </c>
      <c r="AE29" s="102">
        <f t="shared" ref="AE29:AS29" si="103">AE25+AE21+AE17+AE13</f>
        <v>471.5</v>
      </c>
      <c r="AF29" s="102">
        <f t="shared" si="103"/>
        <v>546</v>
      </c>
      <c r="AG29" s="102">
        <f t="shared" si="103"/>
        <v>500.5</v>
      </c>
      <c r="AH29" s="102">
        <f t="shared" si="103"/>
        <v>506</v>
      </c>
      <c r="AI29" s="102">
        <f t="shared" si="103"/>
        <v>533.5</v>
      </c>
      <c r="AJ29" s="102">
        <f t="shared" si="103"/>
        <v>527.5</v>
      </c>
      <c r="AK29" s="102">
        <f t="shared" si="103"/>
        <v>545</v>
      </c>
      <c r="AL29" s="102">
        <f t="shared" si="103"/>
        <v>498.5</v>
      </c>
      <c r="AM29" s="102">
        <f t="shared" si="103"/>
        <v>514.5</v>
      </c>
      <c r="AN29" s="102">
        <f t="shared" si="103"/>
        <v>475</v>
      </c>
      <c r="AO29" s="102">
        <f t="shared" si="103"/>
        <v>384</v>
      </c>
      <c r="AP29" s="102">
        <f t="shared" si="103"/>
        <v>393</v>
      </c>
      <c r="AQ29" s="102">
        <f t="shared" si="103"/>
        <v>339.5</v>
      </c>
      <c r="AR29" s="102">
        <f t="shared" si="103"/>
        <v>326.5</v>
      </c>
      <c r="AS29" s="102">
        <f t="shared" si="103"/>
        <v>295.5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1088.5</v>
      </c>
      <c r="F30" s="102">
        <f t="shared" ref="F30" si="104">C29+D29+E29+F29</f>
        <v>1325</v>
      </c>
      <c r="G30" s="102">
        <f t="shared" ref="G30" si="105">D29+E29+F29+G29</f>
        <v>1539.5</v>
      </c>
      <c r="H30" s="102">
        <f t="shared" ref="H30" si="106">E29+F29+G29+H29</f>
        <v>1652</v>
      </c>
      <c r="I30" s="102">
        <f t="shared" ref="I30" si="107">F29+G29+H29+I29</f>
        <v>1612.5</v>
      </c>
      <c r="J30" s="102">
        <f t="shared" ref="J30" si="108">G29+H29+I29+J29</f>
        <v>1619.5</v>
      </c>
      <c r="K30" s="102">
        <f t="shared" ref="K30" si="109">H29+I29+J29+K29</f>
        <v>1644</v>
      </c>
      <c r="L30" s="102">
        <f t="shared" ref="L30" si="110">I29+J29+K29+L29</f>
        <v>1673.5</v>
      </c>
      <c r="M30" s="102">
        <f t="shared" ref="M30" si="111">J29+K29+L29+M29</f>
        <v>1720</v>
      </c>
      <c r="N30" s="118"/>
      <c r="O30" s="103"/>
      <c r="P30" s="102"/>
      <c r="Q30" s="102"/>
      <c r="R30" s="102"/>
      <c r="S30" s="102">
        <f>P29+Q29+R29+S29</f>
        <v>2027</v>
      </c>
      <c r="T30" s="102">
        <f t="shared" ref="T30:AA30" si="112">Q29+R29+S29+T29</f>
        <v>2090</v>
      </c>
      <c r="U30" s="102">
        <f t="shared" si="112"/>
        <v>2071</v>
      </c>
      <c r="V30" s="102">
        <f t="shared" si="112"/>
        <v>2103</v>
      </c>
      <c r="W30" s="102">
        <f t="shared" si="112"/>
        <v>2118</v>
      </c>
      <c r="X30" s="102">
        <f t="shared" si="112"/>
        <v>1995</v>
      </c>
      <c r="Y30" s="102">
        <f t="shared" si="112"/>
        <v>1922.5</v>
      </c>
      <c r="Z30" s="102">
        <f t="shared" si="112"/>
        <v>1778</v>
      </c>
      <c r="AA30" s="102">
        <f t="shared" si="112"/>
        <v>1666</v>
      </c>
      <c r="AB30" s="118"/>
      <c r="AC30" s="103"/>
      <c r="AD30" s="102"/>
      <c r="AE30" s="102"/>
      <c r="AF30" s="102"/>
      <c r="AG30" s="102">
        <f>AD29+AE29+AF29+AG29</f>
        <v>1998</v>
      </c>
      <c r="AH30" s="102">
        <f t="shared" ref="AH30" si="113">AE29+AF29+AG29+AH29</f>
        <v>2024</v>
      </c>
      <c r="AI30" s="102">
        <f t="shared" ref="AI30" si="114">AF29+AG29+AH29+AI29</f>
        <v>2086</v>
      </c>
      <c r="AJ30" s="102">
        <f t="shared" ref="AJ30" si="115">AG29+AH29+AI29+AJ29</f>
        <v>2067.5</v>
      </c>
      <c r="AK30" s="102">
        <f t="shared" ref="AK30" si="116">AH29+AI29+AJ29+AK29</f>
        <v>2112</v>
      </c>
      <c r="AL30" s="102">
        <f t="shared" ref="AL30" si="117">AI29+AJ29+AK29+AL29</f>
        <v>2104.5</v>
      </c>
      <c r="AM30" s="102">
        <f t="shared" ref="AM30" si="118">AJ29+AK29+AL29+AM29</f>
        <v>2085.5</v>
      </c>
      <c r="AN30" s="102">
        <f t="shared" ref="AN30" si="119">AK29+AL29+AM29+AN29</f>
        <v>2033</v>
      </c>
      <c r="AO30" s="102">
        <f t="shared" ref="AO30" si="120">AL29+AM29+AN29+AO29</f>
        <v>1872</v>
      </c>
      <c r="AP30" s="102">
        <f t="shared" ref="AP30" si="121">AM29+AN29+AO29+AP29</f>
        <v>1766.5</v>
      </c>
      <c r="AQ30" s="102">
        <f t="shared" ref="AQ30" si="122">AN29+AO29+AP29+AQ29</f>
        <v>1591.5</v>
      </c>
      <c r="AR30" s="102">
        <f t="shared" ref="AR30" si="123">AO29+AP29+AQ29+AR29</f>
        <v>1443</v>
      </c>
      <c r="AS30" s="102">
        <f t="shared" ref="AS30" si="124">AP29+AQ29+AR29+AS29</f>
        <v>1354.5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193"/>
      <c r="AA32" s="193"/>
      <c r="AB32" s="193"/>
      <c r="AC32" s="193"/>
      <c r="AD32" s="193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AY8:AZ8"/>
    <mergeCell ref="BA8:BD8"/>
    <mergeCell ref="A8:B8"/>
    <mergeCell ref="C8:H8"/>
    <mergeCell ref="U8:W8"/>
    <mergeCell ref="AE8:AG8"/>
    <mergeCell ref="AN8:AP8"/>
    <mergeCell ref="X8:AB8"/>
    <mergeCell ref="D10:G10"/>
    <mergeCell ref="V10:Y10"/>
    <mergeCell ref="AP10:AS10"/>
    <mergeCell ref="V2:AQ2"/>
    <mergeCell ref="V3:AQ3"/>
    <mergeCell ref="V4:AQ4"/>
    <mergeCell ref="Z32:AD32"/>
    <mergeCell ref="P16:AA16"/>
    <mergeCell ref="P12:AA12"/>
    <mergeCell ref="P24:AA24"/>
    <mergeCell ref="P28:AA2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2010-11-16T17:13:23Z</cp:lastPrinted>
  <dcterms:created xsi:type="dcterms:W3CDTF">1998-04-02T13:38:56Z</dcterms:created>
  <dcterms:modified xsi:type="dcterms:W3CDTF">2016-08-02T22:56:36Z</dcterms:modified>
</cp:coreProperties>
</file>